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120" windowWidth="14940" windowHeight="9225" activeTab="0"/>
  </bookViews>
  <sheets>
    <sheet name="Rekapitulace" sheetId="1" r:id="rId1"/>
    <sheet name="01" sheetId="2" r:id="rId2"/>
    <sheet name="02" sheetId="3" r:id="rId3"/>
    <sheet name="03" sheetId="4" r:id="rId4"/>
  </sheets>
  <definedNames/>
  <calcPr calcId="152511"/>
</workbook>
</file>

<file path=xl/sharedStrings.xml><?xml version="1.0" encoding="utf-8"?>
<sst xmlns="http://schemas.openxmlformats.org/spreadsheetml/2006/main" count="2614" uniqueCount="477">
  <si>
    <t xml:space="preserve">             Aspe</t>
  </si>
  <si>
    <t>Soupis objektů s DPH</t>
  </si>
  <si>
    <t>12/2018</t>
  </si>
  <si>
    <t>REK_Adaptace vzdělávacího prostředí č. m. 1.14 U21 KI</t>
  </si>
  <si>
    <t>ZŘ</t>
  </si>
  <si>
    <t>Základní řešení</t>
  </si>
  <si>
    <t>Odbytová cena:</t>
  </si>
  <si>
    <t>OC+DPH:</t>
  </si>
  <si>
    <t>Objekt</t>
  </si>
  <si>
    <t>Popis</t>
  </si>
  <si>
    <t>OC</t>
  </si>
  <si>
    <t>DPH</t>
  </si>
  <si>
    <t>OC+DPH</t>
  </si>
  <si>
    <t xml:space="preserve">           Aspe</t>
  </si>
  <si>
    <t>01</t>
  </si>
  <si>
    <t>Stavební část vč. elektroinstalace</t>
  </si>
  <si>
    <t>SŽDC05</t>
  </si>
  <si>
    <t>S</t>
  </si>
  <si>
    <t>O</t>
  </si>
  <si>
    <t>Příloha k formuláři pro ocenění nabídky</t>
  </si>
  <si>
    <t>Stavba: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</si>
  <si>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</si>
  <si>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</si>
  <si>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</si>
  <si>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</si>
  <si>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</si>
  <si>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</si>
  <si>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</si>
  <si>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</si>
  <si>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</si>
  <si>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</si>
  <si>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Cena</t>
  </si>
  <si>
    <t>Dodávka</t>
  </si>
  <si>
    <t>Montáž</t>
  </si>
  <si>
    <t>Jednotková</t>
  </si>
  <si>
    <t>Celkem</t>
  </si>
  <si>
    <t>Cenové soustavy</t>
  </si>
  <si>
    <t>O1</t>
  </si>
  <si>
    <t>01a</t>
  </si>
  <si>
    <t>Stavební část</t>
  </si>
  <si>
    <t>SD</t>
  </si>
  <si>
    <t>4</t>
  </si>
  <si>
    <t>Vodorovné konstrukce</t>
  </si>
  <si>
    <t>P</t>
  </si>
  <si>
    <t>1</t>
  </si>
  <si>
    <t>416 02-0111.R00</t>
  </si>
  <si>
    <t/>
  </si>
  <si>
    <t>Revizní dvířka do stropu SDK 300 x 300 mm</t>
  </si>
  <si>
    <t>KS</t>
  </si>
  <si>
    <t>[bez vazby na CS]</t>
  </si>
  <si>
    <t>2</t>
  </si>
  <si>
    <t>PP</t>
  </si>
  <si>
    <t>VV</t>
  </si>
  <si>
    <t>6</t>
  </si>
  <si>
    <t>Úpravy povrchů, podlahy a osazování výplní</t>
  </si>
  <si>
    <t>3</t>
  </si>
  <si>
    <t>612 40-3386.R00</t>
  </si>
  <si>
    <t>Hrubá výplň rýh v podlaze vč. začištění</t>
  </si>
  <si>
    <t>M</t>
  </si>
  <si>
    <t>3.1=3,1000 [A]</t>
  </si>
  <si>
    <t>612335421</t>
  </si>
  <si>
    <t>Oprava vnitřní cementové štukové omítky stěn v rozsahu plochy do 10%</t>
  </si>
  <si>
    <t>M2</t>
  </si>
  <si>
    <t>CS ÚRS 2017 01</t>
  </si>
  <si>
    <t>Oprava cementové omítky vnitřních ploch štukové dvouvrstvé, tloušťky do 20 mm, stěn, v rozsahu opravované plochy do 10%</t>
  </si>
  <si>
    <t>7.2*2.76=19,8720 [A] 
7.3*14.8=108,0400 [B] 
Celkem: A+B=127,9120 [C]</t>
  </si>
  <si>
    <t>763</t>
  </si>
  <si>
    <t>Konstrukce suché výstavby</t>
  </si>
  <si>
    <t>15</t>
  </si>
  <si>
    <t>763111771R</t>
  </si>
  <si>
    <t>Lokální opravy SDK stropu po přemístění svítidel</t>
  </si>
  <si>
    <t>16</t>
  </si>
  <si>
    <t>763111772R</t>
  </si>
  <si>
    <t>Lokální opravy SDK předsazených konstrukcí po montáži rozvodů</t>
  </si>
  <si>
    <t>776</t>
  </si>
  <si>
    <t>Podlahy povlakové</t>
  </si>
  <si>
    <t>19</t>
  </si>
  <si>
    <t>776 10-1121.R00</t>
  </si>
  <si>
    <t>Odstranění lepidla broušením</t>
  </si>
  <si>
    <t>20</t>
  </si>
  <si>
    <t>Provedení penetrace podkladu</t>
  </si>
  <si>
    <t>18</t>
  </si>
  <si>
    <t>776 40-1800.R00</t>
  </si>
  <si>
    <t>Demontáž soklíků nebo lišt</t>
  </si>
  <si>
    <t>22</t>
  </si>
  <si>
    <t>776 43-1010.R00</t>
  </si>
  <si>
    <t>Montáž podlahových soklíků z koberec. pásů na lištu</t>
  </si>
  <si>
    <t>23</t>
  </si>
  <si>
    <t>Koberec textilní zátěžový, přesný typ vybrán uživatelem na základě předložení vzorníku, TZ min. 33</t>
  </si>
  <si>
    <t>17</t>
  </si>
  <si>
    <t>776 51-1820.RT1</t>
  </si>
  <si>
    <t>Odstranění povlaků podlah lepených z ploch nad 20 m2</t>
  </si>
  <si>
    <t>21</t>
  </si>
  <si>
    <t>776 57-2100.R00</t>
  </si>
  <si>
    <t>Lepení povlakových podlah z pásů textilních</t>
  </si>
  <si>
    <t>784</t>
  </si>
  <si>
    <t>Malby</t>
  </si>
  <si>
    <t>24</t>
  </si>
  <si>
    <t>784 16-1501.R00</t>
  </si>
  <si>
    <t>Penetrace strop</t>
  </si>
  <si>
    <t>25</t>
  </si>
  <si>
    <t>Penetrace stěny</t>
  </si>
  <si>
    <t>26</t>
  </si>
  <si>
    <t>784 16-4122.R00</t>
  </si>
  <si>
    <t>Malba bílá strop bílá</t>
  </si>
  <si>
    <t>27</t>
  </si>
  <si>
    <t>Malba color světlá stěny</t>
  </si>
  <si>
    <t>28</t>
  </si>
  <si>
    <t>Malba bílá stěny omyvatelná</t>
  </si>
  <si>
    <t>29</t>
  </si>
  <si>
    <t>Akrylování, zakrývání</t>
  </si>
  <si>
    <t>HOD.</t>
  </si>
  <si>
    <t>30</t>
  </si>
  <si>
    <t>784171121</t>
  </si>
  <si>
    <t>Zakrytí vnitřních ploch, podlach a konstrukcí vč. materiálu</t>
  </si>
  <si>
    <t>9</t>
  </si>
  <si>
    <t>Ostatní konstrukce a práce, bourání</t>
  </si>
  <si>
    <t>7</t>
  </si>
  <si>
    <t>949101112</t>
  </si>
  <si>
    <t>Lešení pomocné pro objekty pozemních staveb s lešeňovou podlahou v do 3,5 m zatížení do 150 kg/m2</t>
  </si>
  <si>
    <t>Lešení pomocné pracovní pro objekty pozemních staveb pro zatížení do 150 kg/m2, o výšce lešeňové podlahy přes 1,9 do 3,5 m</t>
  </si>
  <si>
    <t>8</t>
  </si>
  <si>
    <t>971052251R</t>
  </si>
  <si>
    <t>Vybourání nebo prorážení otvorů v příčkách a zdech pl do 0,0225 m2 tl do 450 mm</t>
  </si>
  <si>
    <t>KUS</t>
  </si>
  <si>
    <t>974029133</t>
  </si>
  <si>
    <t>Vysekání rýh ve zdivu kamenném hl do 50 mm š do 100 mm</t>
  </si>
  <si>
    <t>Vysekání rýh ve zdivu kamenném do hl. 50 mm a šířky do 100 mm</t>
  </si>
  <si>
    <t>97</t>
  </si>
  <si>
    <t>Prorážení otvorů</t>
  </si>
  <si>
    <t>974 10-0020.RA0</t>
  </si>
  <si>
    <t>Vysekání rýh v podlaze pro istalaci rozvodů beton</t>
  </si>
  <si>
    <t>5</t>
  </si>
  <si>
    <t>Vysekání otvorů pro elektro krabice podlahové beton</t>
  </si>
  <si>
    <t>99</t>
  </si>
  <si>
    <t>Staveništní přesun hmot</t>
  </si>
  <si>
    <t>998 01-1002.R00</t>
  </si>
  <si>
    <t>Přesun hmot pro budovy zděné výšky do 12 m</t>
  </si>
  <si>
    <t>soub.</t>
  </si>
  <si>
    <t>997</t>
  </si>
  <si>
    <t>Přesun sutě</t>
  </si>
  <si>
    <t>10</t>
  </si>
  <si>
    <t>997013213</t>
  </si>
  <si>
    <t>Vnitrostaveništní doprava suti a vybouraných hmot pro budovy v do 12 m ručně</t>
  </si>
  <si>
    <t>T</t>
  </si>
  <si>
    <t>Vnitrostaveništní doprava suti a vybouraných hmot vodorovně do 50 m svisle ručně (nošením po schodech) pro budovy a haly výšky přes 9 do 12 m</t>
  </si>
  <si>
    <t>11</t>
  </si>
  <si>
    <t>997013219</t>
  </si>
  <si>
    <t>Příplatek k vnitrostaveništní dopravě suti a vybouraných hmot za zvětšenou dopravu suti ZKD 10 m</t>
  </si>
  <si>
    <t>Vnitrostaveništní doprava suti a vybouraných hmot vodorovně do 50 m Příplatek k cenám -3111 až -3217 za zvětšenou vodorovnou dopravu přes vymezenou dopravní vzdálenost za každých dalších i započatých 10 m</t>
  </si>
  <si>
    <t>12</t>
  </si>
  <si>
    <t>997013501</t>
  </si>
  <si>
    <t>Odvoz suti a vybouraných hmot na skládku nebo meziskládku do 1 km se složením</t>
  </si>
  <si>
    <t>Odvoz suti a vybouraných hmot na skládku nebo meziskládku se složením, na vzdálenost do 1 km</t>
  </si>
  <si>
    <t>13</t>
  </si>
  <si>
    <t>997013509</t>
  </si>
  <si>
    <t>Příplatek k odvozu suti a vybouraných hmot na skládku ZKD 1 km přes 1 km</t>
  </si>
  <si>
    <t>Odvoz suti a vybouraných hmot na skládku nebo meziskládku se složením, na vzdálenost Příplatek k ceně za každý další i započatý 1 km přes 1 km</t>
  </si>
  <si>
    <t>14</t>
  </si>
  <si>
    <t>997013831</t>
  </si>
  <si>
    <t>Poplatek za uložení stavebního směsného odpadu na skládce (skládkovné)</t>
  </si>
  <si>
    <t>Poplatek za uložení stavebního odpadu na skládce (skládkovné) směsného</t>
  </si>
  <si>
    <t>VRN</t>
  </si>
  <si>
    <t>Vedlejší rozpočtové náklady</t>
  </si>
  <si>
    <t>33</t>
  </si>
  <si>
    <t>030001000</t>
  </si>
  <si>
    <t>Zařízení staveniště</t>
  </si>
  <si>
    <t>KPL</t>
  </si>
  <si>
    <t>31</t>
  </si>
  <si>
    <t>784191006R</t>
  </si>
  <si>
    <t>Vyklízení a připravení prostoru</t>
  </si>
  <si>
    <t>HOD</t>
  </si>
  <si>
    <t>34</t>
  </si>
  <si>
    <t>784191007R</t>
  </si>
  <si>
    <t>Úklid a dokončovací práce</t>
  </si>
  <si>
    <t>32</t>
  </si>
  <si>
    <t>784191008R</t>
  </si>
  <si>
    <t>Doprava</t>
  </si>
  <si>
    <t>%</t>
  </si>
  <si>
    <t>01b</t>
  </si>
  <si>
    <t>Elektroinstalace</t>
  </si>
  <si>
    <t>D1</t>
  </si>
  <si>
    <t>Dodávky zařízení</t>
  </si>
  <si>
    <t>000715211a</t>
  </si>
  <si>
    <t>Rozvodnice na omítku 24M komplet</t>
  </si>
  <si>
    <t>000715211b</t>
  </si>
  <si>
    <t>Modul 4 kanálová reléová jednotka pro spínání zátěží do 10A ovládání sběrnicí DALI</t>
  </si>
  <si>
    <t>000715211c</t>
  </si>
  <si>
    <t>Zdroj sběrnice DALI, max. zátěž 240mA</t>
  </si>
  <si>
    <t>000715211d</t>
  </si>
  <si>
    <t>Převodník DALI/Ethernet, napájení PoE nebo 9-32V</t>
  </si>
  <si>
    <t>000715211e</t>
  </si>
  <si>
    <t>Napáječ 230VAC/9-22VDC/100mA</t>
  </si>
  <si>
    <t>000715211f</t>
  </si>
  <si>
    <t>Řídící software, instalace</t>
  </si>
  <si>
    <t>473051</t>
  </si>
  <si>
    <t>přepěťová ochrana typ 3 do krabice</t>
  </si>
  <si>
    <t>713131</t>
  </si>
  <si>
    <t>zásuvkový panel otočný na stůl - 3x 230V/16A, 2x R</t>
  </si>
  <si>
    <t>713132</t>
  </si>
  <si>
    <t>zásuvkový panel otočný na stůl - 2x 230V/16A, 2x RJ45, 1x HDMI, 1x VGA, 1x Audio Jack 3,5mm</t>
  </si>
  <si>
    <t>713133</t>
  </si>
  <si>
    <t>zásuvkový panel otočný na stůl 2x 230V/16A</t>
  </si>
  <si>
    <t>713134</t>
  </si>
  <si>
    <t>zásuvkový panel otočný na stůl - 2x 230V/16A, 1x R</t>
  </si>
  <si>
    <t>715211</t>
  </si>
  <si>
    <t>Rozvodnice RO – ovládání osvětlení</t>
  </si>
  <si>
    <t>D2</t>
  </si>
  <si>
    <t>Materiál elektromontážní</t>
  </si>
  <si>
    <t>101105</t>
  </si>
  <si>
    <t>kabel CYKY-J 3x1,5</t>
  </si>
  <si>
    <t>35</t>
  </si>
  <si>
    <t>101106</t>
  </si>
  <si>
    <t>kabel CYKY-J 3x2,5</t>
  </si>
  <si>
    <t>173108</t>
  </si>
  <si>
    <t>vodič CYA 6 ZŽ /H07V-K/</t>
  </si>
  <si>
    <t>199211</t>
  </si>
  <si>
    <t>svorka Wago 273-100  3x1,5mm2 krabicová bezšroubo</t>
  </si>
  <si>
    <t>199222</t>
  </si>
  <si>
    <t>svorka Wago 273-104  3x2,5mm2 krabicová bezšroubo</t>
  </si>
  <si>
    <t>36</t>
  </si>
  <si>
    <t>203301</t>
  </si>
  <si>
    <t>kabel JYTY 2x1</t>
  </si>
  <si>
    <t>37</t>
  </si>
  <si>
    <t>209407</t>
  </si>
  <si>
    <t>kabel U/UTP Cat.6 4x2xAWG23 LSOH plášť modrý</t>
  </si>
  <si>
    <t>38</t>
  </si>
  <si>
    <t>209477</t>
  </si>
  <si>
    <t>konektor komunikační RJ45-U 8pol univers nestíněný</t>
  </si>
  <si>
    <t>311116</t>
  </si>
  <si>
    <t>krabice univerzální/odbočná KU68-1902 vč.KO68</t>
  </si>
  <si>
    <t>311215</t>
  </si>
  <si>
    <t>krabice přístrojová KP67/1</t>
  </si>
  <si>
    <t>311223</t>
  </si>
  <si>
    <t>krabice přístrojová KP64/3</t>
  </si>
  <si>
    <t>311224</t>
  </si>
  <si>
    <t>krabice přístrojová KP64/4</t>
  </si>
  <si>
    <t>312001</t>
  </si>
  <si>
    <t>krabice KSK80/IP66 81x81x51mm</t>
  </si>
  <si>
    <t>321213</t>
  </si>
  <si>
    <t>trubka ohebná LPE1/2320</t>
  </si>
  <si>
    <t>321216</t>
  </si>
  <si>
    <t>trubka ohebná LPE1/2340</t>
  </si>
  <si>
    <t>333011</t>
  </si>
  <si>
    <t>lišta vkládací LV 11x10 vč příslušenství</t>
  </si>
  <si>
    <t>333031</t>
  </si>
  <si>
    <t>lišta vkládací LV 24x22 vč příslušenství</t>
  </si>
  <si>
    <t>409820</t>
  </si>
  <si>
    <t>spínač/strojek 10A/250Vstř 1,1So</t>
  </si>
  <si>
    <t>409900</t>
  </si>
  <si>
    <t>tlačítkový ovladač DALI4sw</t>
  </si>
  <si>
    <t>410303</t>
  </si>
  <si>
    <t>kryt spín pro ř.1So,6So,S,1/0So,S,7So</t>
  </si>
  <si>
    <t>420341</t>
  </si>
  <si>
    <t>rámeček pro 3 přístroj vodoro</t>
  </si>
  <si>
    <t>421306</t>
  </si>
  <si>
    <t>zásuvka 2x 16A/230Vstř chráněná na povrch komplet</t>
  </si>
  <si>
    <t>421327</t>
  </si>
  <si>
    <t>zásuvka HDMI na povrch komplet</t>
  </si>
  <si>
    <t>421328</t>
  </si>
  <si>
    <t>zásuvka 2xRJ45/cat.6 UTP na povrch komplet</t>
  </si>
  <si>
    <t>421329</t>
  </si>
  <si>
    <t>zásuvka VGA na povrch komplet</t>
  </si>
  <si>
    <t>438164</t>
  </si>
  <si>
    <t>CHRÁNIČ+JIŠTĚNÍ 1+N B16 30mA AC 10KA</t>
  </si>
  <si>
    <t>D3</t>
  </si>
  <si>
    <t>Elektromontáže</t>
  </si>
  <si>
    <t>58</t>
  </si>
  <si>
    <t>210010002</t>
  </si>
  <si>
    <t>zásuvka čtyřnásobná demontáž/opětovná montáž</t>
  </si>
  <si>
    <t>51</t>
  </si>
  <si>
    <t>210010003</t>
  </si>
  <si>
    <t>trubka plast ohebná,pod omítkou,typ 2323/pr.23</t>
  </si>
  <si>
    <t>59</t>
  </si>
  <si>
    <t>zásuvka 2xRJ45 demontáž/opětovná montáž</t>
  </si>
  <si>
    <t>50</t>
  </si>
  <si>
    <t>210010006</t>
  </si>
  <si>
    <t>trubka plast ohebná,pod omítkou,typ 2348/pr.48</t>
  </si>
  <si>
    <t>52</t>
  </si>
  <si>
    <t>210010105</t>
  </si>
  <si>
    <t>lišta vkládací úplná pevně uložená do š.40mm</t>
  </si>
  <si>
    <t>53</t>
  </si>
  <si>
    <t>210010111</t>
  </si>
  <si>
    <t>minilišta vkládací pevně uložená do š.20mm</t>
  </si>
  <si>
    <t>47</t>
  </si>
  <si>
    <t>210010301</t>
  </si>
  <si>
    <t>krabice přístrojová bez zapojení</t>
  </si>
  <si>
    <t>48</t>
  </si>
  <si>
    <t>49</t>
  </si>
  <si>
    <t>46</t>
  </si>
  <si>
    <t>210010311</t>
  </si>
  <si>
    <t>krabice odbočná bez svorkovnice a zapojení(-KO68)</t>
  </si>
  <si>
    <t>45</t>
  </si>
  <si>
    <t>210010453</t>
  </si>
  <si>
    <t>krabice plast pro P rozvod vč.zapojení 8111</t>
  </si>
  <si>
    <t>67</t>
  </si>
  <si>
    <t>210100001</t>
  </si>
  <si>
    <t>ukončení v rozvaděči vč.zapojení vodiče do 2,5mm2</t>
  </si>
  <si>
    <t>66</t>
  </si>
  <si>
    <t>210100101</t>
  </si>
  <si>
    <t>ukončení na svorkovnici vodič do 16mm2</t>
  </si>
  <si>
    <t>42</t>
  </si>
  <si>
    <t>210110048</t>
  </si>
  <si>
    <t>spínač zapuštěný vč.zapojení 1pólový+orient./ř.1So</t>
  </si>
  <si>
    <t>43</t>
  </si>
  <si>
    <t>210111012</t>
  </si>
  <si>
    <t>zásuvka domovní zapuštěná vč.zapojení průběžně</t>
  </si>
  <si>
    <t>44</t>
  </si>
  <si>
    <t>přep. ochrana vč zapojení</t>
  </si>
  <si>
    <t>56</t>
  </si>
  <si>
    <t>210111311</t>
  </si>
  <si>
    <t>zásuvka domovní sdělovací 1násobná vč.zapojení</t>
  </si>
  <si>
    <t>57</t>
  </si>
  <si>
    <t>55</t>
  </si>
  <si>
    <t>210111312</t>
  </si>
  <si>
    <t>zásuvka domovní sdělovací 2násobná vč.zapojení</t>
  </si>
  <si>
    <t>65</t>
  </si>
  <si>
    <t>210111602</t>
  </si>
  <si>
    <t>zástrčka komunikační/konektor vč.zapojení 8pol</t>
  </si>
  <si>
    <t>54</t>
  </si>
  <si>
    <t>210120481</t>
  </si>
  <si>
    <t>proudový chránič vč.zapojení 2pól/25A</t>
  </si>
  <si>
    <t>39</t>
  </si>
  <si>
    <t>210190001</t>
  </si>
  <si>
    <t>rozvodnice do hmotnosti 20kg</t>
  </si>
  <si>
    <t>40</t>
  </si>
  <si>
    <t>210201031</t>
  </si>
  <si>
    <t>svítidlo zářivkové přisaz 2x35W - demontáž</t>
  </si>
  <si>
    <t>41</t>
  </si>
  <si>
    <t>svítidlo zářivkové přisaz 2x35W - montáž vč zapoje</t>
  </si>
  <si>
    <t>61</t>
  </si>
  <si>
    <t>210800103</t>
  </si>
  <si>
    <t>kabel Cu(-CYKY) pod omítkou do 2x4/3x2,5/5x1,5</t>
  </si>
  <si>
    <t>62</t>
  </si>
  <si>
    <t>60</t>
  </si>
  <si>
    <t>210800851</t>
  </si>
  <si>
    <t>vodič Cu(-CY,CYA) pevně uložený do 1x35</t>
  </si>
  <si>
    <t>63</t>
  </si>
  <si>
    <t>210850030</t>
  </si>
  <si>
    <t>kabel NCEY/JYTY pevně uložený do 19x1</t>
  </si>
  <si>
    <t>64</t>
  </si>
  <si>
    <t>210950341</t>
  </si>
  <si>
    <t>vodič/kabel v trubce jednotková hmotnost do 0,4kg</t>
  </si>
  <si>
    <t>VRN1</t>
  </si>
  <si>
    <t>Průzkumné, geodetické a projektové práce</t>
  </si>
  <si>
    <t>68</t>
  </si>
  <si>
    <t>013002000</t>
  </si>
  <si>
    <t>Revizní zpráva</t>
  </si>
  <si>
    <t>VRN3</t>
  </si>
  <si>
    <t>69</t>
  </si>
  <si>
    <t>Základní rozdělení průvodních činností a nákladů zařízení staveniště</t>
  </si>
  <si>
    <t>VRN4</t>
  </si>
  <si>
    <t>Inženýrská činnost</t>
  </si>
  <si>
    <t>70</t>
  </si>
  <si>
    <t>041103000.1</t>
  </si>
  <si>
    <t>Autorský dozor</t>
  </si>
  <si>
    <t>Inženýrská činnost dozory autorský dozor projektanta</t>
  </si>
  <si>
    <t>VRN7</t>
  </si>
  <si>
    <t>Provozní vlivy</t>
  </si>
  <si>
    <t>73</t>
  </si>
  <si>
    <t>070001000</t>
  </si>
  <si>
    <t>Základní rozdělení průvodních činností a nákladů provozní vlivy</t>
  </si>
  <si>
    <t>75</t>
  </si>
  <si>
    <t>219000212</t>
  </si>
  <si>
    <t>Doprava materiálu</t>
  </si>
  <si>
    <t>doprava materiálu</t>
  </si>
  <si>
    <t>02</t>
  </si>
  <si>
    <t>Mobiliář a doplňky</t>
  </si>
  <si>
    <t>766</t>
  </si>
  <si>
    <t>Konstrukce truhlářské</t>
  </si>
  <si>
    <t>766821122R</t>
  </si>
  <si>
    <t>Montáž a doprava vybavení</t>
  </si>
  <si>
    <t>stolová sestava</t>
  </si>
  <si>
    <t>Řadový stůl s atypovou jackelovou kovovou podnoží 50x50mm RAL 7016, úchytky zápustná barva antracit, LTD bílá tl. 25mm, hrany ABS 2/0,5mm, v demontu pro 4 osoby</t>
  </si>
  <si>
    <t>Řadový stůl s atypovou jackelovou kovovou podnoží 50x50mm RAL 7016, úchytky zápustná barva antracit, LTD bílá tl. 25mm, hrany ABS 2/0,5mm, v demontu pro 4 osoby, 1 500 x 1 000 x 750 mm, kovový tunel pro vedení elektra, výřez v desce pro data</t>
  </si>
  <si>
    <t>Čelní stůl rohový s atypovou svařovanou jackelovou kovovou podnoží 50x50mm RAL 7016, úchytky zápustná barva antracit, LTD bílá tl. 25mm, hrany ABS 2/0,5mm, pro</t>
  </si>
  <si>
    <t>Čelní stůl rohový s atypovou svařovanou jackelovou kovovou podnoží 50x50mm RAL 7016, úchytky zápustná barva antracit, LTD bílá tl. 25mm, hrany ABS 2/0,5mm, pro 2 osoby, 1 500 x 861 x 750 mm, kovový tunel pro vedení elektra, výřez v desce pro data</t>
  </si>
  <si>
    <t>Čelní stůl s atypovou svařovanou jackelovou kovovou podnoží 50x50mm RAL 7016, úchytky zápustná barva antracit, LTD bílá tl. 25mm, hrany ABS 2/0,5mm, pro 3 osoby</t>
  </si>
  <si>
    <t>Čelní stůl s atypovou svařovanou jackelovou kovovou podnoží 50x50mm RAL 7016, úchytky zápustná barva antracit, LTD bílá tl. 25mm, hrany ABS 2/0,5mm, pro 3 osoby, 2 676 x 875 x 750 mm, kovový tunel pro vedení elektra, výřez v desce pro data</t>
  </si>
  <si>
    <t>3b</t>
  </si>
  <si>
    <t>Čelo stolu LTD bílá tl. 25mm, hrany ABS 2/0,5mm</t>
  </si>
  <si>
    <t>3c</t>
  </si>
  <si>
    <t>Police pro přepínání mikrofonů LTD bílá tl. 25mm, hrany ABS 2/0,5mm</t>
  </si>
  <si>
    <t>Obslužný stolek pro rack, 1 100 x 650 x 1 100 mm, se širokou zásuvkou, plná záda k zemi, úchytky zápustná barva antracit, LTD bílá tl. 25mm, hrany ABS 2/0,5mm</t>
  </si>
  <si>
    <t>D4</t>
  </si>
  <si>
    <t>skříňová sestava</t>
  </si>
  <si>
    <t>Soliterní skříňka pro odložení nádobí, 1 000 x 500 x 750 mm, s dvířky, police pro uložení mikrofonů, úchytky zápustná barva antracit, LTD bílá tl. 25mm, hrany A</t>
  </si>
  <si>
    <t>Soliterní skříňka pro odložení nádobí, 1 000 x 500 x 750 mm, s dvířky, police pro uložení mikrofonů, úchytky zápustná barva antracit, LTD bílá tl. 25mm, hrany ABS 2/0,5mm</t>
  </si>
  <si>
    <t>D5</t>
  </si>
  <si>
    <t>šatní sestava</t>
  </si>
  <si>
    <t>Nástěnná deska s háčky (9 ks), 2 500 x 300 mm, úchytky zápustná barva antracit, LTD bílá tl. 25mm, hrany ABS 2/0,5mm</t>
  </si>
  <si>
    <t>D6</t>
  </si>
  <si>
    <t>doplňky</t>
  </si>
  <si>
    <t>Květina živá včetně samozavlažovacího systému a dekorativní nádoby - samozavlažovací nádoba včetně substrátu, rozměr cca  300 x 300 x 590 mm, z ABS plastu, odst</t>
  </si>
  <si>
    <t>Květina živá včetně samozavlažovacího systému a dekorativní nádoby - samozavlažovací nádoba včetně substrátu, rozměr cca  300 x 300 x 590 mm, z ABS plastu, odstín lakovaná bílá, rostlina - zamioculcas -výška cca 600 mm, průměr u kořene cca 200 mm</t>
  </si>
  <si>
    <t>Designové hodiny pr. 800 mm, černé</t>
  </si>
  <si>
    <t>03</t>
  </si>
  <si>
    <t>Ozvučení</t>
  </si>
  <si>
    <t>Ozvučení místnosti č.1.14</t>
  </si>
  <si>
    <t>Digitální mixážní pult s 16 vstupy a ovládáním pomocí iPadu či tabletu</t>
  </si>
  <si>
    <t>Digitální mixážní pult s 16 vstupy a ovládáním pomocí iPadu či tabletu s operačním systémem Android, s 8 programovatelnými MIDAS předzesilovači, 8 linkovými vstupy a USB stereo rekordérem. Kromě toho nabízí 4 XLR aux výstupy a 2 XLR hlavní výstupy. aplikace pro iOS, Android, PC, Mac a Linux na dálkové ovládání přes Ethernet, LAN.</t>
  </si>
  <si>
    <t>Příslušentsví - XLR kabelová zásuvka rovná, 3pól., 3,5 - 8 mm</t>
  </si>
  <si>
    <t>Příslušentsví -XLR kabelová zásuvka rovná, 3pól., 3,5 - 8 mm</t>
  </si>
  <si>
    <t>Příslušentsví - XLR male kabel, černý, niklové tělo, stříbrné kontakty</t>
  </si>
  <si>
    <t>Příslušentsví - Konektor Jack samec mono 6,3 mm, poniklované kontakty, niklové tělo konektoru</t>
  </si>
  <si>
    <t>Příslušentsví - 4 - pólový panelový SpeaKON konektor, samec, stříbřené kontakty, pouzdro plast černá, montážní otvor D</t>
  </si>
  <si>
    <t>Příslušentsví - reproduktorový konektor pro velmi vysoký výkon, 4 piny, na kabel, max. 250V/50A</t>
  </si>
  <si>
    <t>Zesilovač</t>
  </si>
  <si>
    <t>Koncový zesilovač 4x120W do 100V výstupu nebo  
4 ohmů, můstkové zapojení 2x240W do 100V  
výstupu nebo 8 ohmů, Class-D, spínaný zdroj,  
ochranný procesor APC, ventilátor aktivovaný  
ochranným obvodem zesilovače - běžný provoz  
s pasivním chlazením bez ventilátorem</t>
  </si>
  <si>
    <t>Reproduktory</t>
  </si>
  <si>
    <t>Podhledový reproduktor kruhový, 2pásmový, 6”  
koax., 12 W/100 V, 70-20000, bílý</t>
  </si>
  <si>
    <t>Dvoupásmový reprobox, který je navržen pro  
přednes na kratší vzdálenosti. Měniče jsou  
magneticky stíněné. Impedance 4-16 ohm. Max  
příkon 175W. Koncepce: 2 × 5,25”+ 1” soft dome  
tweeter.</t>
  </si>
  <si>
    <t>Příslušenství - High Quality Speaker Cable 2 x 2.5 mm2</t>
  </si>
  <si>
    <t>Příslušenství - High Quality Speaker Cable 2 x 1.5 mm2</t>
  </si>
  <si>
    <t>Příslušenství - ultraflexibilní symetrický mikrofonní kabel, žíly 0,22, průměr 6,2mm</t>
  </si>
  <si>
    <t>Příslušentsví - Tasker 4,5 mm, nesymetrický</t>
  </si>
  <si>
    <t>Příslušenství - Tasker dvojlinka, 4,5x9mm</t>
  </si>
  <si>
    <t>Diskusní systém</t>
  </si>
  <si>
    <t>Digitální diskusní jednotka</t>
  </si>
  <si>
    <t>Centrální jednotka diskusního systému</t>
  </si>
  <si>
    <t>Kabel 4x2,drát AWG23, LSOH, modrý</t>
  </si>
  <si>
    <t>Modulární keystone konektor pro montáž bez použití nářadí. Stíněný.</t>
  </si>
  <si>
    <t>Patch cable, LSOH, Cu, AWG 26/7, 2 x RJ45, 0,25m</t>
  </si>
  <si>
    <t>Patch cable, LSOH, Cu, AWG 26/7, 2 x RJ45, 0,50m</t>
  </si>
  <si>
    <t>Patch cable, LSOH, Cu, AWG 26/7, 2 x RJ45, 1,0m</t>
  </si>
  <si>
    <t>Projekce</t>
  </si>
  <si>
    <t>Projektor DLP</t>
  </si>
  <si>
    <t>Projektor 3LCD</t>
  </si>
  <si>
    <t>Maticový přepínač HDMI signálu 4 vstupy - 4 výstupy, HDMI 1.3, RS232, LAN</t>
  </si>
  <si>
    <t>Maticový přepínač VGA signálu 4 vstupy - 4 výstupy</t>
  </si>
  <si>
    <t>Převodník HDMI signálu na analog AUDIO signál k zavedení do vstupu mixážního pultu</t>
  </si>
  <si>
    <t>Stropní projekční polocha z 8mm polykarbonátu se speciální projekční fólii pro projekci za denního světla</t>
  </si>
  <si>
    <t>Stropní projekční polocha z 8mm polykarbonátu se speciální projekční fólii pro projekci za denního  
světla.</t>
  </si>
  <si>
    <t>Vysokorychlostní HDMI propojovací kabel s Aktivním zesílením, délka 20m</t>
  </si>
  <si>
    <t>Vysokorychlostní HDMI propojovací kabel s Aktivním zesílením, délka 15m</t>
  </si>
  <si>
    <t>Vysokorychlostní HDMI propojovací kabel s Aktivním zesílením, délka 10m</t>
  </si>
  <si>
    <t>Kabel přípojný k mon 15M / 15M VGA 20m stíněný extra, ferrity BLACK</t>
  </si>
  <si>
    <t>Kabel přípojný k mon 15M / 15M VGA 15m stíněný extra, ferrity BLACK</t>
  </si>
  <si>
    <t>Kabel přípojný k mon 15M / 15M VGA 10m stíněný extra, ferrity BLACK</t>
  </si>
  <si>
    <t>Kabel přípojný k mon 15M / 15M VGA 5m stíněný extra, ferrit BLACK</t>
  </si>
  <si>
    <t>Panelová HDMI samice. Určená pro přenos digitáního signálu TV a PC ve videoformátu HDTV</t>
  </si>
  <si>
    <t>Spojovací a instalační materiál</t>
  </si>
  <si>
    <t>SOUBOR</t>
  </si>
  <si>
    <t>Držák projektor - čelní - výroba</t>
  </si>
  <si>
    <t>Držák projektor</t>
  </si>
  <si>
    <t>04</t>
  </si>
  <si>
    <t>Síťové rozvody</t>
  </si>
  <si>
    <t>Síťový switch (přepínač) administrovatelný 24 portů x 10/100/1000 Mb/s + 2 porty x 10Gb Ethernet + 2 port x 10Gb Ethernet SFP</t>
  </si>
  <si>
    <t>Blank Patch Panel, 24 port, stíněný, 1U, černý</t>
  </si>
  <si>
    <t>Surface Mounted Box 2 Port with dust cover</t>
  </si>
  <si>
    <t>Rámeček pro montáž do zdířky</t>
  </si>
  <si>
    <t>Instalační materiál</t>
  </si>
  <si>
    <t>RACK vybavení</t>
  </si>
  <si>
    <t>05</t>
  </si>
  <si>
    <t>Instalační práce</t>
  </si>
  <si>
    <t>Montážní práce k části AUDIO</t>
  </si>
  <si>
    <t>výchozí nastavení audio pultu</t>
  </si>
  <si>
    <t>Montážní práce k části DISKUSNÍ SYSTÉM</t>
  </si>
  <si>
    <t>nastavení pracovního profilu CU-R</t>
  </si>
  <si>
    <t>Montážní práce k části PROJEKCE</t>
  </si>
  <si>
    <t>nastavení VH-44V</t>
  </si>
  <si>
    <t>Montážní práce - instalace sítě</t>
  </si>
  <si>
    <t>Příprava dokumentace - zásuvky, kabely, cesty</t>
  </si>
  <si>
    <t>Úvodní zaškolení obsluhy</t>
  </si>
  <si>
    <t>Příprava - plány zapojení, rozkresy</t>
  </si>
  <si>
    <t>06</t>
  </si>
  <si>
    <t>Centrální ovládání</t>
  </si>
  <si>
    <t>Ovládání projekční, diskusní a audiotechniky přes síťové rozhraní nebo DO</t>
  </si>
  <si>
    <t>Vytvořen skriptů pro VS-44HN</t>
  </si>
  <si>
    <t>Instalace a nastavení</t>
  </si>
  <si>
    <t>Ovládání světel projekční, diskusní a audiotechniky přes síťové rozhraní nebo RS232</t>
  </si>
  <si>
    <t>Převodník RS232-RJ45 (ethernet)</t>
  </si>
  <si>
    <t>Řídící jednotka + OS</t>
  </si>
  <si>
    <t>Tablet - ovádací rozhraní + dok</t>
  </si>
  <si>
    <t>Zpracování komunikačních protokolů pro jednotlivá zařízení</t>
  </si>
  <si>
    <t>Programování řídící jednotky</t>
  </si>
  <si>
    <t>Uživatelské rozhraní - android aplikace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</si>
</sst>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6">
    <font>
      <sz val="10"/>
      <name val="Arial"/>
      <family val="2"/>
    </font>
    <font>
      <b/>
      <sz val="10"/>
      <name val="Arial"/>
      <family val="2"/>
    </font>
    <font>
      <b/>
      <sz val="16"/>
      <color rgb="FFFFFFFF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006BB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2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3" borderId="1" xfId="0" applyFont="1" applyFill="1" applyBorder="1" applyAlignment="1">
      <alignment horizontal="center"/>
    </xf>
    <xf numFmtId="4" fontId="0" fillId="0" borderId="0" xfId="0" applyNumberFormat="1" applyFont="1"/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4" borderId="0" xfId="0" applyFont="1" applyFill="1"/>
    <xf numFmtId="0" fontId="0" fillId="0" borderId="1" xfId="0" applyFont="1" applyBorder="1" applyAlignment="1">
      <alignment horizontal="center"/>
    </xf>
    <xf numFmtId="0" fontId="0" fillId="2" borderId="2" xfId="0" applyFont="1" applyFill="1" applyBorder="1"/>
    <xf numFmtId="0" fontId="1" fillId="0" borderId="3" xfId="0" applyFont="1" applyBorder="1"/>
    <xf numFmtId="0" fontId="4" fillId="0" borderId="0" xfId="0" applyFont="1"/>
    <xf numFmtId="0" fontId="0" fillId="3" borderId="1" xfId="0" applyFont="1" applyFill="1" applyBorder="1" applyAlignment="1">
      <alignment horizontal="center" vertical="center" wrapText="1"/>
    </xf>
    <xf numFmtId="0" fontId="0" fillId="4" borderId="2" xfId="0" applyFont="1" applyFill="1" applyBorder="1"/>
    <xf numFmtId="0" fontId="4" fillId="0" borderId="2" xfId="0" applyFont="1" applyBorder="1"/>
    <xf numFmtId="0" fontId="1" fillId="0" borderId="4" xfId="0" applyFont="1" applyBorder="1" applyAlignment="1">
      <alignment horizontal="right"/>
    </xf>
    <xf numFmtId="4" fontId="0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4" fontId="0" fillId="5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0" fillId="0" borderId="1" xfId="0" applyNumberFormat="1" applyFont="1" applyBorder="1" applyAlignment="1">
      <alignment horizontal="center"/>
    </xf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ont="1" applyFill="1"/>
    <xf numFmtId="0" fontId="0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 topLeftCell="A1">
      <selection activeCell="C36" sqref="C36"/>
    </sheetView>
  </sheetViews>
  <sheetFormatPr defaultColWidth="8.8515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37.15" customHeight="1">
      <c r="A1" s="32"/>
      <c r="B1" s="33" t="s">
        <v>1</v>
      </c>
      <c r="C1" s="2"/>
      <c r="D1" s="2"/>
      <c r="E1" s="2"/>
    </row>
    <row r="2" spans="1:5" ht="19.9" customHeight="1">
      <c r="A2" s="32"/>
      <c r="B2" s="34"/>
      <c r="C2" s="2"/>
      <c r="D2" s="2"/>
      <c r="E2" s="2"/>
    </row>
    <row r="3" spans="1:5" ht="13.15" customHeight="1">
      <c r="A3" s="32"/>
      <c r="B3" s="34"/>
      <c r="C3" s="2"/>
      <c r="D3" s="2"/>
      <c r="E3" s="2"/>
    </row>
    <row r="4" spans="1:5" ht="19.9" customHeight="1">
      <c r="A4" s="4" t="s">
        <v>2</v>
      </c>
      <c r="B4" s="3" t="s">
        <v>3</v>
      </c>
      <c r="E4" s="1" t="s">
        <v>0</v>
      </c>
    </row>
    <row r="5" spans="1:2" ht="13.15" customHeight="1">
      <c r="A5" s="5" t="s">
        <v>4</v>
      </c>
      <c r="B5" t="s">
        <v>5</v>
      </c>
    </row>
    <row r="6" spans="2:3" ht="13.15" customHeight="1">
      <c r="B6" s="6" t="s">
        <v>6</v>
      </c>
      <c r="C6" s="8">
        <f>SUM(C10:C12)</f>
        <v>0</v>
      </c>
    </row>
    <row r="7" spans="2:3" ht="13.15" customHeight="1">
      <c r="B7" s="6" t="s">
        <v>7</v>
      </c>
      <c r="C7" s="8">
        <f>SUM(E10:E12)</f>
        <v>0</v>
      </c>
    </row>
    <row r="9" spans="1:5" ht="13.15" customHeight="1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</row>
    <row r="10" spans="1:5" ht="13.15" customHeight="1">
      <c r="A10" s="9" t="s">
        <v>14</v>
      </c>
      <c r="B10" s="9" t="s">
        <v>15</v>
      </c>
      <c r="C10" s="10">
        <f>'01'!M3</f>
        <v>0</v>
      </c>
      <c r="D10" s="10">
        <f>0+'01'!O10+'01'!O15+'01'!O19+'01'!O24+'01'!O28+'01'!O33+'01'!O37+'01'!O41+'01'!O45+'01'!O49+'01'!O53+'01'!O57+'01'!O62+'01'!O66+'01'!O70+'01'!O74+'01'!O78+'01'!O82+'01'!O86+'01'!O91+'01'!O95+'01'!O99+'01'!O104+'01'!O108+'01'!O113+'01'!O118+'01'!O122+'01'!O126+'01'!O130+'01'!O134+'01'!O139+'01'!O143+'01'!O147+'01'!O151+'01'!O157+'01'!O161+'01'!O165+'01'!O169+'01'!O173+'01'!O177+'01'!O181+'01'!O185+'01'!O189+'01'!O193+'01'!O197+'01'!O201+'01'!O206+'01'!O210+'01'!O214+'01'!O218+'01'!O222+'01'!O226+'01'!O230+'01'!O234+'01'!O238+'01'!O242+'01'!O246+'01'!O250+'01'!O254+'01'!O258+'01'!O262+'01'!O266+'01'!O270+'01'!O274+'01'!O278+'01'!O282+'01'!O286+'01'!O290+'01'!O294+'01'!O298+'01'!O302+'01'!O306+'01'!O311+'01'!O315+'01'!O319+'01'!O323+'01'!O327+'01'!O331+'01'!O335+'01'!O339+'01'!O343+'01'!O347+'01'!O351+'01'!O355+'01'!O359+'01'!O363+'01'!O367+'01'!O371+'01'!O375+'01'!O379+'01'!O383+'01'!O387+'01'!O391+'01'!O395+'01'!O399+'01'!O403+'01'!O407+'01'!O411+'01'!O415+'01'!O419+'01'!O423+'01'!O428+'01'!O433+'01'!O438+'01'!O443+'01'!O447</f>
        <v>0</v>
      </c>
      <c r="E10" s="10">
        <f>C10+D10</f>
        <v>0</v>
      </c>
    </row>
    <row r="11" spans="1:5" ht="13.15" customHeight="1">
      <c r="A11" s="9" t="s">
        <v>366</v>
      </c>
      <c r="B11" s="9" t="s">
        <v>367</v>
      </c>
      <c r="C11" s="10">
        <f>'02'!M3</f>
        <v>0</v>
      </c>
      <c r="D11" s="10">
        <f>0+'02'!O9+'02'!O14+'02'!O18+'02'!O22+'02'!O26+'02'!O30+'02'!O34+'02'!O39+'02'!O44+'02'!O49+'02'!O53</f>
        <v>0</v>
      </c>
      <c r="E11" s="10">
        <f>C11+D11</f>
        <v>0</v>
      </c>
    </row>
    <row r="12" spans="1:5" ht="13.15" customHeight="1">
      <c r="A12" s="9" t="s">
        <v>396</v>
      </c>
      <c r="B12" s="9" t="s">
        <v>397</v>
      </c>
      <c r="C12" s="10">
        <f>'03'!M3</f>
        <v>0</v>
      </c>
      <c r="D12" s="10">
        <f>0+'03'!O9+'03'!O13+'03'!O17+'03'!O21+'03'!O25+'03'!O29+'03'!O33+'03'!O37+'03'!O41+'03'!O45+'03'!O49+'03'!O53+'03'!O57+'03'!O61+'03'!O66+'03'!O70+'03'!O74+'03'!O78+'03'!O82+'03'!O86+'03'!O90+'03'!O94+'03'!O99+'03'!O103+'03'!O107+'03'!O111+'03'!O115+'03'!O119+'03'!O123+'03'!O127+'03'!O131+'03'!O135+'03'!O139+'03'!O143+'03'!O147+'03'!O151+'03'!O155+'03'!O159+'03'!O163+'03'!O167+'03'!O172+'03'!O176+'03'!O180+'03'!O184+'03'!O188+'03'!O192+'03'!O196+'03'!O200+'03'!O205+'03'!O209+'03'!O213+'03'!O217+'03'!O221+'03'!O225+'03'!O229+'03'!O233+'03'!O237+'03'!O241+'03'!O245+'03'!O250+'03'!O254+'03'!O258+'03'!O262+'03'!O266+'03'!O270+'03'!O274+'03'!O278+'03'!O282+'03'!O286</f>
        <v>0</v>
      </c>
      <c r="E12" s="10">
        <f>C12+D12</f>
        <v>0</v>
      </c>
    </row>
  </sheetData>
  <sheetProtection password="9D89" sheet="1" objects="1" scenarios="1"/>
  <mergeCells count="2">
    <mergeCell ref="A1:A3"/>
    <mergeCell ref="B1:B3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0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14" width="16.7109375" style="0" customWidth="1"/>
    <col min="15" max="16" width="8.8515625" style="0" hidden="1" customWidth="1"/>
  </cols>
  <sheetData>
    <row r="1" spans="1:14" ht="25.15" customHeight="1">
      <c r="A1" s="11" t="s">
        <v>16</v>
      </c>
      <c r="B1" s="2"/>
      <c r="C1" s="34"/>
      <c r="D1" s="2"/>
      <c r="E1" s="33" t="s">
        <v>19</v>
      </c>
      <c r="F1" s="2"/>
      <c r="G1" s="2"/>
      <c r="H1" s="2"/>
      <c r="I1" s="2"/>
      <c r="J1" s="2"/>
      <c r="K1" s="2"/>
      <c r="L1" s="2"/>
      <c r="M1" s="2"/>
      <c r="N1" s="2"/>
    </row>
    <row r="2" spans="1:14" ht="19.9" customHeight="1">
      <c r="A2" s="11"/>
      <c r="B2" s="2"/>
      <c r="C2" s="34"/>
      <c r="D2" s="2"/>
      <c r="E2" s="34"/>
      <c r="F2" s="2"/>
      <c r="G2" s="2"/>
      <c r="H2" s="2"/>
      <c r="I2" s="2"/>
      <c r="J2" s="2"/>
      <c r="K2" s="2"/>
      <c r="L2" s="13"/>
      <c r="M2" s="13"/>
      <c r="N2" s="2"/>
    </row>
    <row r="3" spans="1:14" ht="15" customHeight="1">
      <c r="A3" s="11" t="s">
        <v>17</v>
      </c>
      <c r="B3" s="15" t="s">
        <v>20</v>
      </c>
      <c r="C3" s="36" t="s">
        <v>2</v>
      </c>
      <c r="D3" s="32"/>
      <c r="E3" s="15" t="s">
        <v>3</v>
      </c>
      <c r="L3" s="12" t="s">
        <v>14</v>
      </c>
      <c r="M3" s="31">
        <f>0+K8+K155+M8+M155</f>
        <v>0</v>
      </c>
      <c r="N3" s="14" t="s">
        <v>13</v>
      </c>
    </row>
    <row r="4" spans="1:5" ht="15" customHeight="1">
      <c r="A4" s="17" t="s">
        <v>18</v>
      </c>
      <c r="B4" s="18" t="s">
        <v>21</v>
      </c>
      <c r="C4" s="36" t="s">
        <v>14</v>
      </c>
      <c r="D4" s="32"/>
      <c r="E4" s="18" t="s">
        <v>15</v>
      </c>
    </row>
    <row r="5" spans="1:14" ht="13.15" customHeight="1">
      <c r="A5" s="35" t="s">
        <v>22</v>
      </c>
      <c r="B5" s="35" t="s">
        <v>23</v>
      </c>
      <c r="C5" s="35" t="s">
        <v>24</v>
      </c>
      <c r="D5" s="35" t="s">
        <v>25</v>
      </c>
      <c r="E5" s="35" t="s">
        <v>26</v>
      </c>
      <c r="F5" s="35" t="s">
        <v>27</v>
      </c>
      <c r="G5" s="35" t="s">
        <v>28</v>
      </c>
      <c r="H5" s="35" t="s">
        <v>29</v>
      </c>
      <c r="I5" s="35" t="s">
        <v>30</v>
      </c>
      <c r="J5" s="35" t="s">
        <v>31</v>
      </c>
      <c r="K5" s="35"/>
      <c r="L5" s="35"/>
      <c r="M5" s="35"/>
      <c r="N5" s="35" t="s">
        <v>36</v>
      </c>
    </row>
    <row r="6" spans="1:14" ht="13.15" customHeight="1">
      <c r="A6" s="35"/>
      <c r="B6" s="35"/>
      <c r="C6" s="35"/>
      <c r="D6" s="35"/>
      <c r="E6" s="35"/>
      <c r="F6" s="35"/>
      <c r="G6" s="35"/>
      <c r="H6" s="35"/>
      <c r="I6" s="35"/>
      <c r="J6" s="35" t="s">
        <v>32</v>
      </c>
      <c r="K6" s="35"/>
      <c r="L6" s="35" t="s">
        <v>33</v>
      </c>
      <c r="M6" s="35"/>
      <c r="N6" s="35"/>
    </row>
    <row r="7" spans="1:14" ht="13.15" customHeight="1">
      <c r="A7" s="35"/>
      <c r="B7" s="35"/>
      <c r="C7" s="35"/>
      <c r="D7" s="35"/>
      <c r="E7" s="35"/>
      <c r="F7" s="35"/>
      <c r="G7" s="35"/>
      <c r="H7" s="35"/>
      <c r="I7" s="35"/>
      <c r="J7" s="16" t="s">
        <v>34</v>
      </c>
      <c r="K7" s="16" t="s">
        <v>35</v>
      </c>
      <c r="L7" s="16" t="s">
        <v>34</v>
      </c>
      <c r="M7" s="16" t="s">
        <v>35</v>
      </c>
      <c r="N7" s="35"/>
    </row>
    <row r="8" spans="1:13" ht="13.15" customHeight="1">
      <c r="A8" t="s">
        <v>37</v>
      </c>
      <c r="C8" s="19" t="s">
        <v>38</v>
      </c>
      <c r="E8" s="21" t="s">
        <v>39</v>
      </c>
      <c r="J8" s="20">
        <f>0+J9+J14+J23+J32+J61+J90+J103+J112+J117+J138</f>
        <v>0</v>
      </c>
      <c r="K8" s="20">
        <f>0+K9+K14+K23+K32+K61+K90+K103+K112+K117+K138</f>
        <v>0</v>
      </c>
      <c r="L8" s="20">
        <f>0+L9+L14+L23+L32+L61+L90+L103+L112+L117+L138</f>
        <v>0</v>
      </c>
      <c r="M8" s="20">
        <f>0+M9+M14+M23+M32+M61+M90+M103+M112+M117+M138</f>
        <v>0</v>
      </c>
    </row>
    <row r="9" spans="1:13" ht="13.15" customHeight="1">
      <c r="A9" t="s">
        <v>40</v>
      </c>
      <c r="C9" s="6" t="s">
        <v>41</v>
      </c>
      <c r="E9" s="23" t="s">
        <v>42</v>
      </c>
      <c r="J9" s="22">
        <f>0</f>
        <v>0</v>
      </c>
      <c r="K9" s="22">
        <f>0</f>
        <v>0</v>
      </c>
      <c r="L9" s="22">
        <f>0+L10</f>
        <v>0</v>
      </c>
      <c r="M9" s="22">
        <f>0+M10</f>
        <v>0</v>
      </c>
    </row>
    <row r="10" spans="1:16" ht="13.15" customHeight="1">
      <c r="A10" t="s">
        <v>43</v>
      </c>
      <c r="B10" s="5" t="s">
        <v>44</v>
      </c>
      <c r="C10" s="5" t="s">
        <v>45</v>
      </c>
      <c r="E10" s="24" t="s">
        <v>47</v>
      </c>
      <c r="F10" s="25" t="s">
        <v>48</v>
      </c>
      <c r="G10" s="26">
        <v>3</v>
      </c>
      <c r="H10" s="25">
        <v>0</v>
      </c>
      <c r="I10" s="25">
        <f>ROUND(G10*H10,6)</f>
        <v>0</v>
      </c>
      <c r="L10" s="27">
        <v>0</v>
      </c>
      <c r="M10" s="22">
        <f>ROUND(ROUND(L10,2)*ROUND(G10,3),2)</f>
        <v>0</v>
      </c>
      <c r="N10" s="25" t="s">
        <v>49</v>
      </c>
      <c r="O10">
        <f>(M10*21)/100</f>
        <v>0</v>
      </c>
      <c r="P10" t="s">
        <v>50</v>
      </c>
    </row>
    <row r="11" spans="1:5" ht="13.15" customHeight="1">
      <c r="A11" s="28" t="s">
        <v>51</v>
      </c>
      <c r="E11" s="29" t="s">
        <v>47</v>
      </c>
    </row>
    <row r="12" spans="1:5" ht="13.15" customHeight="1">
      <c r="A12" s="28" t="s">
        <v>52</v>
      </c>
      <c r="E12" s="30" t="s">
        <v>46</v>
      </c>
    </row>
    <row r="13" ht="13.15" customHeight="1">
      <c r="E13" s="29" t="s">
        <v>46</v>
      </c>
    </row>
    <row r="14" spans="1:13" ht="13.15" customHeight="1">
      <c r="A14" t="s">
        <v>40</v>
      </c>
      <c r="C14" s="6" t="s">
        <v>53</v>
      </c>
      <c r="E14" s="23" t="s">
        <v>54</v>
      </c>
      <c r="J14" s="22">
        <f>0</f>
        <v>0</v>
      </c>
      <c r="K14" s="22">
        <f>0</f>
        <v>0</v>
      </c>
      <c r="L14" s="22">
        <f>0+L15+L19</f>
        <v>0</v>
      </c>
      <c r="M14" s="22">
        <f>0+M15+M19</f>
        <v>0</v>
      </c>
    </row>
    <row r="15" spans="1:16" ht="13.15" customHeight="1">
      <c r="A15" t="s">
        <v>43</v>
      </c>
      <c r="B15" s="5" t="s">
        <v>55</v>
      </c>
      <c r="C15" s="5" t="s">
        <v>56</v>
      </c>
      <c r="E15" s="24" t="s">
        <v>57</v>
      </c>
      <c r="F15" s="25" t="s">
        <v>58</v>
      </c>
      <c r="G15" s="26">
        <v>3.1</v>
      </c>
      <c r="H15" s="25">
        <v>0</v>
      </c>
      <c r="I15" s="25">
        <f>ROUND(G15*H15,6)</f>
        <v>0</v>
      </c>
      <c r="L15" s="27">
        <v>0</v>
      </c>
      <c r="M15" s="22">
        <f>ROUND(ROUND(L15,2)*ROUND(G15,3),2)</f>
        <v>0</v>
      </c>
      <c r="N15" s="25" t="s">
        <v>49</v>
      </c>
      <c r="O15">
        <f>(M15*21)/100</f>
        <v>0</v>
      </c>
      <c r="P15" t="s">
        <v>50</v>
      </c>
    </row>
    <row r="16" spans="1:5" ht="13.15" customHeight="1">
      <c r="A16" s="28" t="s">
        <v>51</v>
      </c>
      <c r="E16" s="29" t="s">
        <v>57</v>
      </c>
    </row>
    <row r="17" spans="1:5" ht="13.15" customHeight="1">
      <c r="A17" s="28" t="s">
        <v>52</v>
      </c>
      <c r="E17" s="30" t="s">
        <v>59</v>
      </c>
    </row>
    <row r="18" ht="13.15" customHeight="1">
      <c r="E18" s="29" t="s">
        <v>46</v>
      </c>
    </row>
    <row r="19" spans="1:16" ht="13.15" customHeight="1">
      <c r="A19" t="s">
        <v>43</v>
      </c>
      <c r="B19" s="5" t="s">
        <v>50</v>
      </c>
      <c r="C19" s="5" t="s">
        <v>60</v>
      </c>
      <c r="E19" s="24" t="s">
        <v>61</v>
      </c>
      <c r="F19" s="25" t="s">
        <v>62</v>
      </c>
      <c r="G19" s="26">
        <v>127.912</v>
      </c>
      <c r="H19" s="25">
        <v>0.00527</v>
      </c>
      <c r="I19" s="25">
        <f>ROUND(G19*H19,6)</f>
        <v>0.674096</v>
      </c>
      <c r="L19" s="27">
        <v>0</v>
      </c>
      <c r="M19" s="22">
        <f>ROUND(ROUND(L19,2)*ROUND(G19,3),2)</f>
        <v>0</v>
      </c>
      <c r="N19" s="25" t="s">
        <v>63</v>
      </c>
      <c r="O19">
        <f>(M19*21)/100</f>
        <v>0</v>
      </c>
      <c r="P19" t="s">
        <v>50</v>
      </c>
    </row>
    <row r="20" spans="1:5" ht="13.15" customHeight="1">
      <c r="A20" s="28" t="s">
        <v>51</v>
      </c>
      <c r="E20" s="29" t="s">
        <v>64</v>
      </c>
    </row>
    <row r="21" spans="1:5" ht="39.6" customHeight="1">
      <c r="A21" s="28" t="s">
        <v>52</v>
      </c>
      <c r="E21" s="30" t="s">
        <v>65</v>
      </c>
    </row>
    <row r="22" ht="13.15" customHeight="1">
      <c r="E22" s="29" t="s">
        <v>46</v>
      </c>
    </row>
    <row r="23" spans="1:13" ht="13.15" customHeight="1">
      <c r="A23" t="s">
        <v>40</v>
      </c>
      <c r="C23" s="6" t="s">
        <v>66</v>
      </c>
      <c r="E23" s="23" t="s">
        <v>67</v>
      </c>
      <c r="J23" s="22">
        <f>0</f>
        <v>0</v>
      </c>
      <c r="K23" s="22">
        <f>0</f>
        <v>0</v>
      </c>
      <c r="L23" s="22">
        <f>0+L24+L28</f>
        <v>0</v>
      </c>
      <c r="M23" s="22">
        <f>0+M24+M28</f>
        <v>0</v>
      </c>
    </row>
    <row r="24" spans="1:16" ht="13.15" customHeight="1">
      <c r="A24" t="s">
        <v>43</v>
      </c>
      <c r="B24" s="5" t="s">
        <v>68</v>
      </c>
      <c r="C24" s="5" t="s">
        <v>69</v>
      </c>
      <c r="E24" s="24" t="s">
        <v>70</v>
      </c>
      <c r="F24" s="25" t="s">
        <v>48</v>
      </c>
      <c r="G24" s="26">
        <v>25</v>
      </c>
      <c r="H24" s="25">
        <v>0.0002</v>
      </c>
      <c r="I24" s="25">
        <f>ROUND(G24*H24,6)</f>
        <v>0.005</v>
      </c>
      <c r="L24" s="27">
        <v>0</v>
      </c>
      <c r="M24" s="22">
        <f>ROUND(ROUND(L24,2)*ROUND(G24,3),2)</f>
        <v>0</v>
      </c>
      <c r="N24" s="25" t="s">
        <v>49</v>
      </c>
      <c r="O24">
        <f>(M24*21)/100</f>
        <v>0</v>
      </c>
      <c r="P24" t="s">
        <v>50</v>
      </c>
    </row>
    <row r="25" spans="1:5" ht="13.15" customHeight="1">
      <c r="A25" s="28" t="s">
        <v>51</v>
      </c>
      <c r="E25" s="29" t="s">
        <v>70</v>
      </c>
    </row>
    <row r="26" spans="1:5" ht="13.15" customHeight="1">
      <c r="A26" s="28" t="s">
        <v>52</v>
      </c>
      <c r="E26" s="30" t="s">
        <v>46</v>
      </c>
    </row>
    <row r="27" ht="13.15" customHeight="1">
      <c r="E27" s="29" t="s">
        <v>46</v>
      </c>
    </row>
    <row r="28" spans="1:16" ht="13.15" customHeight="1">
      <c r="A28" t="s">
        <v>43</v>
      </c>
      <c r="B28" s="5" t="s">
        <v>71</v>
      </c>
      <c r="C28" s="5" t="s">
        <v>72</v>
      </c>
      <c r="E28" s="24" t="s">
        <v>73</v>
      </c>
      <c r="F28" s="25" t="s">
        <v>48</v>
      </c>
      <c r="G28" s="26">
        <v>41</v>
      </c>
      <c r="H28" s="25">
        <v>0.0002</v>
      </c>
      <c r="I28" s="25">
        <f>ROUND(G28*H28,6)</f>
        <v>0.0082</v>
      </c>
      <c r="L28" s="27">
        <v>0</v>
      </c>
      <c r="M28" s="22">
        <f>ROUND(ROUND(L28,2)*ROUND(G28,3),2)</f>
        <v>0</v>
      </c>
      <c r="N28" s="25" t="s">
        <v>49</v>
      </c>
      <c r="O28">
        <f>(M28*21)/100</f>
        <v>0</v>
      </c>
      <c r="P28" t="s">
        <v>50</v>
      </c>
    </row>
    <row r="29" spans="1:5" ht="13.15" customHeight="1">
      <c r="A29" s="28" t="s">
        <v>51</v>
      </c>
      <c r="E29" s="29" t="s">
        <v>73</v>
      </c>
    </row>
    <row r="30" spans="1:5" ht="13.15" customHeight="1">
      <c r="A30" s="28" t="s">
        <v>52</v>
      </c>
      <c r="E30" s="30" t="s">
        <v>46</v>
      </c>
    </row>
    <row r="31" ht="13.15" customHeight="1">
      <c r="E31" s="29" t="s">
        <v>46</v>
      </c>
    </row>
    <row r="32" spans="1:13" ht="13.15" customHeight="1">
      <c r="A32" t="s">
        <v>40</v>
      </c>
      <c r="C32" s="6" t="s">
        <v>74</v>
      </c>
      <c r="E32" s="23" t="s">
        <v>75</v>
      </c>
      <c r="J32" s="22">
        <f>0</f>
        <v>0</v>
      </c>
      <c r="K32" s="22">
        <f>0</f>
        <v>0</v>
      </c>
      <c r="L32" s="22">
        <f>0+L33+L37+L41+L45+L49+L53+L57</f>
        <v>0</v>
      </c>
      <c r="M32" s="22">
        <f>0+M33+M37+M41+M45+M49+M53+M57</f>
        <v>0</v>
      </c>
    </row>
    <row r="33" spans="1:16" ht="13.15" customHeight="1">
      <c r="A33" t="s">
        <v>43</v>
      </c>
      <c r="B33" s="5" t="s">
        <v>76</v>
      </c>
      <c r="C33" s="5" t="s">
        <v>77</v>
      </c>
      <c r="E33" s="24" t="s">
        <v>78</v>
      </c>
      <c r="F33" s="25" t="s">
        <v>62</v>
      </c>
      <c r="G33" s="26">
        <v>108</v>
      </c>
      <c r="H33" s="25">
        <v>0</v>
      </c>
      <c r="I33" s="25">
        <f>ROUND(G33*H33,6)</f>
        <v>0</v>
      </c>
      <c r="L33" s="27">
        <v>0</v>
      </c>
      <c r="M33" s="22">
        <f>ROUND(ROUND(L33,2)*ROUND(G33,3),2)</f>
        <v>0</v>
      </c>
      <c r="N33" s="25" t="s">
        <v>49</v>
      </c>
      <c r="O33">
        <f>(M33*21)/100</f>
        <v>0</v>
      </c>
      <c r="P33" t="s">
        <v>50</v>
      </c>
    </row>
    <row r="34" spans="1:5" ht="13.15" customHeight="1">
      <c r="A34" s="28" t="s">
        <v>51</v>
      </c>
      <c r="E34" s="29" t="s">
        <v>78</v>
      </c>
    </row>
    <row r="35" spans="1:5" ht="13.15" customHeight="1">
      <c r="A35" s="28" t="s">
        <v>52</v>
      </c>
      <c r="E35" s="30" t="s">
        <v>46</v>
      </c>
    </row>
    <row r="36" ht="13.15" customHeight="1">
      <c r="E36" s="29" t="s">
        <v>46</v>
      </c>
    </row>
    <row r="37" spans="1:16" ht="13.15" customHeight="1">
      <c r="A37" t="s">
        <v>43</v>
      </c>
      <c r="B37" s="5" t="s">
        <v>79</v>
      </c>
      <c r="C37" s="5" t="s">
        <v>77</v>
      </c>
      <c r="D37" t="s">
        <v>44</v>
      </c>
      <c r="E37" s="24" t="s">
        <v>80</v>
      </c>
      <c r="F37" s="25" t="s">
        <v>62</v>
      </c>
      <c r="G37" s="26">
        <v>108</v>
      </c>
      <c r="H37" s="25">
        <v>0</v>
      </c>
      <c r="I37" s="25">
        <f>ROUND(G37*H37,6)</f>
        <v>0</v>
      </c>
      <c r="L37" s="27">
        <v>0</v>
      </c>
      <c r="M37" s="22">
        <f>ROUND(ROUND(L37,2)*ROUND(G37,3),2)</f>
        <v>0</v>
      </c>
      <c r="N37" s="25" t="s">
        <v>49</v>
      </c>
      <c r="O37">
        <f>(M37*21)/100</f>
        <v>0</v>
      </c>
      <c r="P37" t="s">
        <v>50</v>
      </c>
    </row>
    <row r="38" spans="1:5" ht="13.15" customHeight="1">
      <c r="A38" s="28" t="s">
        <v>51</v>
      </c>
      <c r="E38" s="29" t="s">
        <v>80</v>
      </c>
    </row>
    <row r="39" spans="1:5" ht="13.15" customHeight="1">
      <c r="A39" s="28" t="s">
        <v>52</v>
      </c>
      <c r="E39" s="30" t="s">
        <v>46</v>
      </c>
    </row>
    <row r="40" ht="13.15" customHeight="1">
      <c r="E40" s="29" t="s">
        <v>46</v>
      </c>
    </row>
    <row r="41" spans="1:16" ht="13.15" customHeight="1">
      <c r="A41" t="s">
        <v>43</v>
      </c>
      <c r="B41" s="5" t="s">
        <v>81</v>
      </c>
      <c r="C41" s="5" t="s">
        <v>82</v>
      </c>
      <c r="E41" s="24" t="s">
        <v>83</v>
      </c>
      <c r="F41" s="25" t="s">
        <v>58</v>
      </c>
      <c r="G41" s="26">
        <v>44.2</v>
      </c>
      <c r="H41" s="25">
        <v>0</v>
      </c>
      <c r="I41" s="25">
        <f>ROUND(G41*H41,6)</f>
        <v>0</v>
      </c>
      <c r="L41" s="27">
        <v>0</v>
      </c>
      <c r="M41" s="22">
        <f>ROUND(ROUND(L41,2)*ROUND(G41,3),2)</f>
        <v>0</v>
      </c>
      <c r="N41" s="25" t="s">
        <v>49</v>
      </c>
      <c r="O41">
        <f>(M41*21)/100</f>
        <v>0</v>
      </c>
      <c r="P41" t="s">
        <v>50</v>
      </c>
    </row>
    <row r="42" spans="1:5" ht="13.15" customHeight="1">
      <c r="A42" s="28" t="s">
        <v>51</v>
      </c>
      <c r="E42" s="29" t="s">
        <v>83</v>
      </c>
    </row>
    <row r="43" spans="1:5" ht="13.15" customHeight="1">
      <c r="A43" s="28" t="s">
        <v>52</v>
      </c>
      <c r="E43" s="30" t="s">
        <v>46</v>
      </c>
    </row>
    <row r="44" ht="13.15" customHeight="1">
      <c r="E44" s="29" t="s">
        <v>46</v>
      </c>
    </row>
    <row r="45" spans="1:16" ht="13.15" customHeight="1">
      <c r="A45" t="s">
        <v>43</v>
      </c>
      <c r="B45" s="5" t="s">
        <v>84</v>
      </c>
      <c r="C45" s="5" t="s">
        <v>85</v>
      </c>
      <c r="E45" s="24" t="s">
        <v>86</v>
      </c>
      <c r="F45" s="25" t="s">
        <v>58</v>
      </c>
      <c r="G45" s="26">
        <v>44.2</v>
      </c>
      <c r="H45" s="25">
        <v>0</v>
      </c>
      <c r="I45" s="25">
        <f>ROUND(G45*H45,6)</f>
        <v>0</v>
      </c>
      <c r="L45" s="27">
        <v>0</v>
      </c>
      <c r="M45" s="22">
        <f>ROUND(ROUND(L45,2)*ROUND(G45,3),2)</f>
        <v>0</v>
      </c>
      <c r="N45" s="25" t="s">
        <v>49</v>
      </c>
      <c r="O45">
        <f>(M45*21)/100</f>
        <v>0</v>
      </c>
      <c r="P45" t="s">
        <v>50</v>
      </c>
    </row>
    <row r="46" spans="1:5" ht="13.15" customHeight="1">
      <c r="A46" s="28" t="s">
        <v>51</v>
      </c>
      <c r="E46" s="29" t="s">
        <v>86</v>
      </c>
    </row>
    <row r="47" spans="1:5" ht="13.15" customHeight="1">
      <c r="A47" s="28" t="s">
        <v>52</v>
      </c>
      <c r="E47" s="30" t="s">
        <v>46</v>
      </c>
    </row>
    <row r="48" ht="13.15" customHeight="1">
      <c r="E48" s="29" t="s">
        <v>46</v>
      </c>
    </row>
    <row r="49" spans="1:16" ht="13.15" customHeight="1">
      <c r="A49" t="s">
        <v>43</v>
      </c>
      <c r="B49" s="5" t="s">
        <v>87</v>
      </c>
      <c r="C49" s="5" t="s">
        <v>85</v>
      </c>
      <c r="D49" t="s">
        <v>44</v>
      </c>
      <c r="E49" s="24" t="s">
        <v>88</v>
      </c>
      <c r="F49" s="25" t="s">
        <v>62</v>
      </c>
      <c r="G49" s="26">
        <v>125</v>
      </c>
      <c r="H49" s="25">
        <v>0</v>
      </c>
      <c r="I49" s="25">
        <f>ROUND(G49*H49,6)</f>
        <v>0</v>
      </c>
      <c r="L49" s="27">
        <v>0</v>
      </c>
      <c r="M49" s="22">
        <f>ROUND(ROUND(L49,2)*ROUND(G49,3),2)</f>
        <v>0</v>
      </c>
      <c r="N49" s="25" t="s">
        <v>49</v>
      </c>
      <c r="O49">
        <f>(M49*21)/100</f>
        <v>0</v>
      </c>
      <c r="P49" t="s">
        <v>50</v>
      </c>
    </row>
    <row r="50" spans="1:5" ht="13.15" customHeight="1">
      <c r="A50" s="28" t="s">
        <v>51</v>
      </c>
      <c r="E50" s="29" t="s">
        <v>88</v>
      </c>
    </row>
    <row r="51" spans="1:5" ht="13.15" customHeight="1">
      <c r="A51" s="28" t="s">
        <v>52</v>
      </c>
      <c r="E51" s="30" t="s">
        <v>46</v>
      </c>
    </row>
    <row r="52" ht="13.15" customHeight="1">
      <c r="E52" s="29" t="s">
        <v>46</v>
      </c>
    </row>
    <row r="53" spans="1:16" ht="13.15" customHeight="1">
      <c r="A53" t="s">
        <v>43</v>
      </c>
      <c r="B53" s="5" t="s">
        <v>89</v>
      </c>
      <c r="C53" s="5" t="s">
        <v>90</v>
      </c>
      <c r="E53" s="24" t="s">
        <v>91</v>
      </c>
      <c r="F53" s="25" t="s">
        <v>62</v>
      </c>
      <c r="G53" s="26">
        <v>108</v>
      </c>
      <c r="H53" s="25">
        <v>0</v>
      </c>
      <c r="I53" s="25">
        <f>ROUND(G53*H53,6)</f>
        <v>0</v>
      </c>
      <c r="L53" s="27">
        <v>0</v>
      </c>
      <c r="M53" s="22">
        <f>ROUND(ROUND(L53,2)*ROUND(G53,3),2)</f>
        <v>0</v>
      </c>
      <c r="N53" s="25" t="s">
        <v>49</v>
      </c>
      <c r="O53">
        <f>(M53*21)/100</f>
        <v>0</v>
      </c>
      <c r="P53" t="s">
        <v>50</v>
      </c>
    </row>
    <row r="54" spans="1:5" ht="13.15" customHeight="1">
      <c r="A54" s="28" t="s">
        <v>51</v>
      </c>
      <c r="E54" s="29" t="s">
        <v>91</v>
      </c>
    </row>
    <row r="55" spans="1:5" ht="13.15" customHeight="1">
      <c r="A55" s="28" t="s">
        <v>52</v>
      </c>
      <c r="E55" s="30" t="s">
        <v>46</v>
      </c>
    </row>
    <row r="56" ht="13.15" customHeight="1">
      <c r="E56" s="29" t="s">
        <v>46</v>
      </c>
    </row>
    <row r="57" spans="1:16" ht="13.15" customHeight="1">
      <c r="A57" t="s">
        <v>43</v>
      </c>
      <c r="B57" s="5" t="s">
        <v>92</v>
      </c>
      <c r="C57" s="5" t="s">
        <v>93</v>
      </c>
      <c r="E57" s="24" t="s">
        <v>94</v>
      </c>
      <c r="F57" s="25" t="s">
        <v>62</v>
      </c>
      <c r="G57" s="26">
        <v>108</v>
      </c>
      <c r="H57" s="25">
        <v>0</v>
      </c>
      <c r="I57" s="25">
        <f>ROUND(G57*H57,6)</f>
        <v>0</v>
      </c>
      <c r="L57" s="27">
        <v>0</v>
      </c>
      <c r="M57" s="22">
        <f>ROUND(ROUND(L57,2)*ROUND(G57,3),2)</f>
        <v>0</v>
      </c>
      <c r="N57" s="25" t="s">
        <v>49</v>
      </c>
      <c r="O57">
        <f>(M57*21)/100</f>
        <v>0</v>
      </c>
      <c r="P57" t="s">
        <v>50</v>
      </c>
    </row>
    <row r="58" spans="1:5" ht="13.15" customHeight="1">
      <c r="A58" s="28" t="s">
        <v>51</v>
      </c>
      <c r="E58" s="29" t="s">
        <v>94</v>
      </c>
    </row>
    <row r="59" spans="1:5" ht="13.15" customHeight="1">
      <c r="A59" s="28" t="s">
        <v>52</v>
      </c>
      <c r="E59" s="30" t="s">
        <v>46</v>
      </c>
    </row>
    <row r="60" ht="13.15" customHeight="1">
      <c r="E60" s="29" t="s">
        <v>46</v>
      </c>
    </row>
    <row r="61" spans="1:13" ht="13.15" customHeight="1">
      <c r="A61" t="s">
        <v>40</v>
      </c>
      <c r="C61" s="6" t="s">
        <v>95</v>
      </c>
      <c r="E61" s="23" t="s">
        <v>96</v>
      </c>
      <c r="J61" s="22">
        <f>0</f>
        <v>0</v>
      </c>
      <c r="K61" s="22">
        <f>0</f>
        <v>0</v>
      </c>
      <c r="L61" s="22">
        <f>0+L62+L66+L70+L74+L78+L82+L86</f>
        <v>0</v>
      </c>
      <c r="M61" s="22">
        <f>0+M62+M66+M70+M74+M78+M82+M86</f>
        <v>0</v>
      </c>
    </row>
    <row r="62" spans="1:16" ht="13.15" customHeight="1">
      <c r="A62" t="s">
        <v>43</v>
      </c>
      <c r="B62" s="5" t="s">
        <v>97</v>
      </c>
      <c r="C62" s="5" t="s">
        <v>98</v>
      </c>
      <c r="E62" s="24" t="s">
        <v>99</v>
      </c>
      <c r="F62" s="25" t="s">
        <v>62</v>
      </c>
      <c r="G62" s="26">
        <v>138</v>
      </c>
      <c r="H62" s="25">
        <v>0</v>
      </c>
      <c r="I62" s="25">
        <f>ROUND(G62*H62,6)</f>
        <v>0</v>
      </c>
      <c r="L62" s="27">
        <v>0</v>
      </c>
      <c r="M62" s="22">
        <f>ROUND(ROUND(L62,2)*ROUND(G62,3),2)</f>
        <v>0</v>
      </c>
      <c r="N62" s="25" t="s">
        <v>49</v>
      </c>
      <c r="O62">
        <f>(M62*21)/100</f>
        <v>0</v>
      </c>
      <c r="P62" t="s">
        <v>50</v>
      </c>
    </row>
    <row r="63" spans="1:5" ht="13.15" customHeight="1">
      <c r="A63" s="28" t="s">
        <v>51</v>
      </c>
      <c r="E63" s="29" t="s">
        <v>99</v>
      </c>
    </row>
    <row r="64" spans="1:5" ht="13.15" customHeight="1">
      <c r="A64" s="28" t="s">
        <v>52</v>
      </c>
      <c r="E64" s="30" t="s">
        <v>46</v>
      </c>
    </row>
    <row r="65" ht="13.15" customHeight="1">
      <c r="E65" s="29" t="s">
        <v>46</v>
      </c>
    </row>
    <row r="66" spans="1:16" ht="13.15" customHeight="1">
      <c r="A66" t="s">
        <v>43</v>
      </c>
      <c r="B66" s="5" t="s">
        <v>100</v>
      </c>
      <c r="C66" s="5" t="s">
        <v>98</v>
      </c>
      <c r="D66" t="s">
        <v>44</v>
      </c>
      <c r="E66" s="24" t="s">
        <v>101</v>
      </c>
      <c r="F66" s="25" t="s">
        <v>62</v>
      </c>
      <c r="G66" s="26">
        <v>153.56</v>
      </c>
      <c r="H66" s="25">
        <v>0</v>
      </c>
      <c r="I66" s="25">
        <f>ROUND(G66*H66,6)</f>
        <v>0</v>
      </c>
      <c r="L66" s="27">
        <v>0</v>
      </c>
      <c r="M66" s="22">
        <f>ROUND(ROUND(L66,2)*ROUND(G66,3),2)</f>
        <v>0</v>
      </c>
      <c r="N66" s="25" t="s">
        <v>49</v>
      </c>
      <c r="O66">
        <f>(M66*21)/100</f>
        <v>0</v>
      </c>
      <c r="P66" t="s">
        <v>50</v>
      </c>
    </row>
    <row r="67" spans="1:5" ht="13.15" customHeight="1">
      <c r="A67" s="28" t="s">
        <v>51</v>
      </c>
      <c r="E67" s="29" t="s">
        <v>101</v>
      </c>
    </row>
    <row r="68" spans="1:5" ht="13.15" customHeight="1">
      <c r="A68" s="28" t="s">
        <v>52</v>
      </c>
      <c r="E68" s="30" t="s">
        <v>46</v>
      </c>
    </row>
    <row r="69" ht="13.15" customHeight="1">
      <c r="E69" s="29" t="s">
        <v>46</v>
      </c>
    </row>
    <row r="70" spans="1:16" ht="13.15" customHeight="1">
      <c r="A70" t="s">
        <v>43</v>
      </c>
      <c r="B70" s="5" t="s">
        <v>102</v>
      </c>
      <c r="C70" s="5" t="s">
        <v>103</v>
      </c>
      <c r="E70" s="24" t="s">
        <v>104</v>
      </c>
      <c r="F70" s="25" t="s">
        <v>62</v>
      </c>
      <c r="G70" s="26">
        <v>138</v>
      </c>
      <c r="H70" s="25">
        <v>0</v>
      </c>
      <c r="I70" s="25">
        <f>ROUND(G70*H70,6)</f>
        <v>0</v>
      </c>
      <c r="L70" s="27">
        <v>0</v>
      </c>
      <c r="M70" s="22">
        <f>ROUND(ROUND(L70,2)*ROUND(G70,3),2)</f>
        <v>0</v>
      </c>
      <c r="N70" s="25" t="s">
        <v>49</v>
      </c>
      <c r="O70">
        <f>(M70*21)/100</f>
        <v>0</v>
      </c>
      <c r="P70" t="s">
        <v>50</v>
      </c>
    </row>
    <row r="71" spans="1:5" ht="13.15" customHeight="1">
      <c r="A71" s="28" t="s">
        <v>51</v>
      </c>
      <c r="E71" s="29" t="s">
        <v>104</v>
      </c>
    </row>
    <row r="72" spans="1:5" ht="13.15" customHeight="1">
      <c r="A72" s="28" t="s">
        <v>52</v>
      </c>
      <c r="E72" s="30" t="s">
        <v>46</v>
      </c>
    </row>
    <row r="73" ht="13.15" customHeight="1">
      <c r="E73" s="29" t="s">
        <v>46</v>
      </c>
    </row>
    <row r="74" spans="1:16" ht="13.15" customHeight="1">
      <c r="A74" t="s">
        <v>43</v>
      </c>
      <c r="B74" s="5" t="s">
        <v>105</v>
      </c>
      <c r="C74" s="5" t="s">
        <v>103</v>
      </c>
      <c r="D74" t="s">
        <v>44</v>
      </c>
      <c r="E74" s="24" t="s">
        <v>106</v>
      </c>
      <c r="F74" s="25" t="s">
        <v>62</v>
      </c>
      <c r="G74" s="26">
        <v>108.06</v>
      </c>
      <c r="H74" s="25">
        <v>0</v>
      </c>
      <c r="I74" s="25">
        <f>ROUND(G74*H74,6)</f>
        <v>0</v>
      </c>
      <c r="L74" s="27">
        <v>0</v>
      </c>
      <c r="M74" s="22">
        <f>ROUND(ROUND(L74,2)*ROUND(G74,3),2)</f>
        <v>0</v>
      </c>
      <c r="N74" s="25" t="s">
        <v>49</v>
      </c>
      <c r="O74">
        <f>(M74*21)/100</f>
        <v>0</v>
      </c>
      <c r="P74" t="s">
        <v>50</v>
      </c>
    </row>
    <row r="75" spans="1:5" ht="13.15" customHeight="1">
      <c r="A75" s="28" t="s">
        <v>51</v>
      </c>
      <c r="E75" s="29" t="s">
        <v>106</v>
      </c>
    </row>
    <row r="76" spans="1:5" ht="13.15" customHeight="1">
      <c r="A76" s="28" t="s">
        <v>52</v>
      </c>
      <c r="E76" s="30" t="s">
        <v>46</v>
      </c>
    </row>
    <row r="77" ht="13.15" customHeight="1">
      <c r="E77" s="29" t="s">
        <v>46</v>
      </c>
    </row>
    <row r="78" spans="1:16" ht="13.15" customHeight="1">
      <c r="A78" t="s">
        <v>43</v>
      </c>
      <c r="B78" s="5" t="s">
        <v>107</v>
      </c>
      <c r="C78" s="5" t="s">
        <v>103</v>
      </c>
      <c r="D78" t="s">
        <v>50</v>
      </c>
      <c r="E78" s="24" t="s">
        <v>108</v>
      </c>
      <c r="F78" s="25" t="s">
        <v>62</v>
      </c>
      <c r="G78" s="26">
        <v>45.5</v>
      </c>
      <c r="H78" s="25">
        <v>0</v>
      </c>
      <c r="I78" s="25">
        <f>ROUND(G78*H78,6)</f>
        <v>0</v>
      </c>
      <c r="L78" s="27">
        <v>0</v>
      </c>
      <c r="M78" s="22">
        <f>ROUND(ROUND(L78,2)*ROUND(G78,3),2)</f>
        <v>0</v>
      </c>
      <c r="N78" s="25" t="s">
        <v>49</v>
      </c>
      <c r="O78">
        <f>(M78*21)/100</f>
        <v>0</v>
      </c>
      <c r="P78" t="s">
        <v>50</v>
      </c>
    </row>
    <row r="79" spans="1:5" ht="13.15" customHeight="1">
      <c r="A79" s="28" t="s">
        <v>51</v>
      </c>
      <c r="E79" s="29" t="s">
        <v>108</v>
      </c>
    </row>
    <row r="80" spans="1:5" ht="13.15" customHeight="1">
      <c r="A80" s="28" t="s">
        <v>52</v>
      </c>
      <c r="E80" s="30" t="s">
        <v>46</v>
      </c>
    </row>
    <row r="81" ht="13.15" customHeight="1">
      <c r="E81" s="29" t="s">
        <v>46</v>
      </c>
    </row>
    <row r="82" spans="1:16" ht="13.15" customHeight="1">
      <c r="A82" t="s">
        <v>43</v>
      </c>
      <c r="B82" s="5" t="s">
        <v>109</v>
      </c>
      <c r="C82" s="5" t="s">
        <v>103</v>
      </c>
      <c r="D82" t="s">
        <v>55</v>
      </c>
      <c r="E82" s="24" t="s">
        <v>110</v>
      </c>
      <c r="F82" s="25" t="s">
        <v>111</v>
      </c>
      <c r="G82" s="26">
        <v>6</v>
      </c>
      <c r="H82" s="25">
        <v>0</v>
      </c>
      <c r="I82" s="25">
        <f>ROUND(G82*H82,6)</f>
        <v>0</v>
      </c>
      <c r="L82" s="27">
        <v>0</v>
      </c>
      <c r="M82" s="22">
        <f>ROUND(ROUND(L82,2)*ROUND(G82,3),2)</f>
        <v>0</v>
      </c>
      <c r="N82" s="25" t="s">
        <v>49</v>
      </c>
      <c r="O82">
        <f>(M82*21)/100</f>
        <v>0</v>
      </c>
      <c r="P82" t="s">
        <v>50</v>
      </c>
    </row>
    <row r="83" spans="1:5" ht="13.15" customHeight="1">
      <c r="A83" s="28" t="s">
        <v>51</v>
      </c>
      <c r="E83" s="29" t="s">
        <v>110</v>
      </c>
    </row>
    <row r="84" spans="1:5" ht="13.15" customHeight="1">
      <c r="A84" s="28" t="s">
        <v>52</v>
      </c>
      <c r="E84" s="30" t="s">
        <v>46</v>
      </c>
    </row>
    <row r="85" ht="13.15" customHeight="1">
      <c r="E85" s="29" t="s">
        <v>46</v>
      </c>
    </row>
    <row r="86" spans="1:16" ht="13.15" customHeight="1">
      <c r="A86" t="s">
        <v>43</v>
      </c>
      <c r="B86" s="5" t="s">
        <v>112</v>
      </c>
      <c r="C86" s="5" t="s">
        <v>113</v>
      </c>
      <c r="E86" s="24" t="s">
        <v>114</v>
      </c>
      <c r="F86" s="25" t="s">
        <v>62</v>
      </c>
      <c r="G86" s="26">
        <v>138</v>
      </c>
      <c r="H86" s="25">
        <v>0</v>
      </c>
      <c r="I86" s="25">
        <f>ROUND(G86*H86,6)</f>
        <v>0</v>
      </c>
      <c r="L86" s="27">
        <v>0</v>
      </c>
      <c r="M86" s="22">
        <f>ROUND(ROUND(L86,2)*ROUND(G86,3),2)</f>
        <v>0</v>
      </c>
      <c r="N86" s="25" t="s">
        <v>63</v>
      </c>
      <c r="O86">
        <f>(M86*21)/100</f>
        <v>0</v>
      </c>
      <c r="P86" t="s">
        <v>50</v>
      </c>
    </row>
    <row r="87" spans="1:5" ht="13.15" customHeight="1">
      <c r="A87" s="28" t="s">
        <v>51</v>
      </c>
      <c r="E87" s="29" t="s">
        <v>114</v>
      </c>
    </row>
    <row r="88" spans="1:5" ht="13.15" customHeight="1">
      <c r="A88" s="28" t="s">
        <v>52</v>
      </c>
      <c r="E88" s="30" t="s">
        <v>46</v>
      </c>
    </row>
    <row r="89" ht="13.15" customHeight="1">
      <c r="E89" s="29" t="s">
        <v>46</v>
      </c>
    </row>
    <row r="90" spans="1:13" ht="13.15" customHeight="1">
      <c r="A90" t="s">
        <v>40</v>
      </c>
      <c r="C90" s="6" t="s">
        <v>115</v>
      </c>
      <c r="E90" s="23" t="s">
        <v>116</v>
      </c>
      <c r="J90" s="22">
        <f>0</f>
        <v>0</v>
      </c>
      <c r="K90" s="22">
        <f>0</f>
        <v>0</v>
      </c>
      <c r="L90" s="22">
        <f>0+L91+L95+L99</f>
        <v>0</v>
      </c>
      <c r="M90" s="22">
        <f>0+M91+M95+M99</f>
        <v>0</v>
      </c>
    </row>
    <row r="91" spans="1:16" ht="13.15" customHeight="1">
      <c r="A91" t="s">
        <v>43</v>
      </c>
      <c r="B91" s="5" t="s">
        <v>117</v>
      </c>
      <c r="C91" s="5" t="s">
        <v>118</v>
      </c>
      <c r="E91" s="24" t="s">
        <v>119</v>
      </c>
      <c r="F91" s="25" t="s">
        <v>62</v>
      </c>
      <c r="G91" s="26">
        <v>148</v>
      </c>
      <c r="H91" s="25">
        <v>0.00021</v>
      </c>
      <c r="I91" s="25">
        <f>ROUND(G91*H91,6)</f>
        <v>0.03108</v>
      </c>
      <c r="L91" s="27">
        <v>0</v>
      </c>
      <c r="M91" s="22">
        <f>ROUND(ROUND(L91,2)*ROUND(G91,3),2)</f>
        <v>0</v>
      </c>
      <c r="N91" s="25" t="s">
        <v>63</v>
      </c>
      <c r="O91">
        <f>(M91*21)/100</f>
        <v>0</v>
      </c>
      <c r="P91" t="s">
        <v>50</v>
      </c>
    </row>
    <row r="92" spans="1:5" ht="13.15" customHeight="1">
      <c r="A92" s="28" t="s">
        <v>51</v>
      </c>
      <c r="E92" s="29" t="s">
        <v>120</v>
      </c>
    </row>
    <row r="93" spans="1:5" ht="13.15" customHeight="1">
      <c r="A93" s="28" t="s">
        <v>52</v>
      </c>
      <c r="E93" s="30" t="s">
        <v>46</v>
      </c>
    </row>
    <row r="94" ht="13.15" customHeight="1">
      <c r="E94" s="29" t="s">
        <v>46</v>
      </c>
    </row>
    <row r="95" spans="1:16" ht="13.15" customHeight="1">
      <c r="A95" t="s">
        <v>43</v>
      </c>
      <c r="B95" s="5" t="s">
        <v>121</v>
      </c>
      <c r="C95" s="5" t="s">
        <v>122</v>
      </c>
      <c r="E95" s="24" t="s">
        <v>123</v>
      </c>
      <c r="F95" s="25" t="s">
        <v>124</v>
      </c>
      <c r="G95" s="26">
        <v>4</v>
      </c>
      <c r="H95" s="25">
        <v>0</v>
      </c>
      <c r="I95" s="25">
        <f>ROUND(G95*H95,6)</f>
        <v>0</v>
      </c>
      <c r="L95" s="27">
        <v>0</v>
      </c>
      <c r="M95" s="22">
        <f>ROUND(ROUND(L95,2)*ROUND(G95,3),2)</f>
        <v>0</v>
      </c>
      <c r="N95" s="25" t="s">
        <v>49</v>
      </c>
      <c r="O95">
        <f>(M95*21)/100</f>
        <v>0</v>
      </c>
      <c r="P95" t="s">
        <v>50</v>
      </c>
    </row>
    <row r="96" spans="1:5" ht="13.15" customHeight="1">
      <c r="A96" s="28" t="s">
        <v>51</v>
      </c>
      <c r="E96" s="29" t="s">
        <v>123</v>
      </c>
    </row>
    <row r="97" spans="1:5" ht="13.15" customHeight="1">
      <c r="A97" s="28" t="s">
        <v>52</v>
      </c>
      <c r="E97" s="30" t="s">
        <v>46</v>
      </c>
    </row>
    <row r="98" ht="13.15" customHeight="1">
      <c r="E98" s="29" t="s">
        <v>46</v>
      </c>
    </row>
    <row r="99" spans="1:16" ht="13.15" customHeight="1">
      <c r="A99" t="s">
        <v>43</v>
      </c>
      <c r="B99" s="5" t="s">
        <v>115</v>
      </c>
      <c r="C99" s="5" t="s">
        <v>125</v>
      </c>
      <c r="E99" s="24" t="s">
        <v>126</v>
      </c>
      <c r="F99" s="25" t="s">
        <v>58</v>
      </c>
      <c r="G99" s="26">
        <v>98</v>
      </c>
      <c r="H99" s="25">
        <v>0</v>
      </c>
      <c r="I99" s="25">
        <f>ROUND(G99*H99,6)</f>
        <v>0</v>
      </c>
      <c r="L99" s="27">
        <v>0</v>
      </c>
      <c r="M99" s="22">
        <f>ROUND(ROUND(L99,2)*ROUND(G99,3),2)</f>
        <v>0</v>
      </c>
      <c r="N99" s="25" t="s">
        <v>63</v>
      </c>
      <c r="O99">
        <f>(M99*21)/100</f>
        <v>0</v>
      </c>
      <c r="P99" t="s">
        <v>50</v>
      </c>
    </row>
    <row r="100" spans="1:5" ht="13.15" customHeight="1">
      <c r="A100" s="28" t="s">
        <v>51</v>
      </c>
      <c r="E100" s="29" t="s">
        <v>127</v>
      </c>
    </row>
    <row r="101" spans="1:5" ht="13.15" customHeight="1">
      <c r="A101" s="28" t="s">
        <v>52</v>
      </c>
      <c r="E101" s="30" t="s">
        <v>46</v>
      </c>
    </row>
    <row r="102" ht="13.15" customHeight="1">
      <c r="E102" s="29" t="s">
        <v>46</v>
      </c>
    </row>
    <row r="103" spans="1:13" ht="13.15" customHeight="1">
      <c r="A103" t="s">
        <v>40</v>
      </c>
      <c r="C103" s="6" t="s">
        <v>128</v>
      </c>
      <c r="E103" s="23" t="s">
        <v>129</v>
      </c>
      <c r="J103" s="22">
        <f>0</f>
        <v>0</v>
      </c>
      <c r="K103" s="22">
        <f>0</f>
        <v>0</v>
      </c>
      <c r="L103" s="22">
        <f>0+L104+L108</f>
        <v>0</v>
      </c>
      <c r="M103" s="22">
        <f>0+M104+M108</f>
        <v>0</v>
      </c>
    </row>
    <row r="104" spans="1:16" ht="13.15" customHeight="1">
      <c r="A104" t="s">
        <v>43</v>
      </c>
      <c r="B104" s="5" t="s">
        <v>41</v>
      </c>
      <c r="C104" s="5" t="s">
        <v>130</v>
      </c>
      <c r="E104" s="24" t="s">
        <v>131</v>
      </c>
      <c r="F104" s="25" t="s">
        <v>58</v>
      </c>
      <c r="G104" s="26">
        <v>3.1</v>
      </c>
      <c r="H104" s="25">
        <v>0</v>
      </c>
      <c r="I104" s="25">
        <f>ROUND(G104*H104,6)</f>
        <v>0</v>
      </c>
      <c r="L104" s="27">
        <v>0</v>
      </c>
      <c r="M104" s="22">
        <f>ROUND(ROUND(L104,2)*ROUND(G104,3),2)</f>
        <v>0</v>
      </c>
      <c r="N104" s="25" t="s">
        <v>49</v>
      </c>
      <c r="O104">
        <f>(M104*21)/100</f>
        <v>0</v>
      </c>
      <c r="P104" t="s">
        <v>50</v>
      </c>
    </row>
    <row r="105" spans="1:5" ht="13.15" customHeight="1">
      <c r="A105" s="28" t="s">
        <v>51</v>
      </c>
      <c r="E105" s="29" t="s">
        <v>131</v>
      </c>
    </row>
    <row r="106" spans="1:5" ht="13.15" customHeight="1">
      <c r="A106" s="28" t="s">
        <v>52</v>
      </c>
      <c r="E106" s="30" t="s">
        <v>46</v>
      </c>
    </row>
    <row r="107" ht="13.15" customHeight="1">
      <c r="E107" s="29" t="s">
        <v>46</v>
      </c>
    </row>
    <row r="108" spans="1:16" ht="13.15" customHeight="1">
      <c r="A108" t="s">
        <v>43</v>
      </c>
      <c r="B108" s="5" t="s">
        <v>132</v>
      </c>
      <c r="C108" s="5" t="s">
        <v>130</v>
      </c>
      <c r="D108" t="s">
        <v>44</v>
      </c>
      <c r="E108" s="24" t="s">
        <v>133</v>
      </c>
      <c r="F108" s="25" t="s">
        <v>48</v>
      </c>
      <c r="G108" s="26">
        <v>1</v>
      </c>
      <c r="H108" s="25">
        <v>0</v>
      </c>
      <c r="I108" s="25">
        <f>ROUND(G108*H108,6)</f>
        <v>0</v>
      </c>
      <c r="L108" s="27">
        <v>0</v>
      </c>
      <c r="M108" s="22">
        <f>ROUND(ROUND(L108,2)*ROUND(G108,3),2)</f>
        <v>0</v>
      </c>
      <c r="N108" s="25" t="s">
        <v>49</v>
      </c>
      <c r="O108">
        <f>(M108*21)/100</f>
        <v>0</v>
      </c>
      <c r="P108" t="s">
        <v>50</v>
      </c>
    </row>
    <row r="109" spans="1:5" ht="13.15" customHeight="1">
      <c r="A109" s="28" t="s">
        <v>51</v>
      </c>
      <c r="E109" s="29" t="s">
        <v>133</v>
      </c>
    </row>
    <row r="110" spans="1:5" ht="13.15" customHeight="1">
      <c r="A110" s="28" t="s">
        <v>52</v>
      </c>
      <c r="E110" s="30" t="s">
        <v>46</v>
      </c>
    </row>
    <row r="111" ht="13.15" customHeight="1">
      <c r="E111" s="29" t="s">
        <v>46</v>
      </c>
    </row>
    <row r="112" spans="1:13" ht="13.15" customHeight="1">
      <c r="A112" t="s">
        <v>40</v>
      </c>
      <c r="C112" s="6" t="s">
        <v>134</v>
      </c>
      <c r="E112" s="23" t="s">
        <v>135</v>
      </c>
      <c r="J112" s="22">
        <f>0</f>
        <v>0</v>
      </c>
      <c r="K112" s="22">
        <f>0</f>
        <v>0</v>
      </c>
      <c r="L112" s="22">
        <f>0+L113</f>
        <v>0</v>
      </c>
      <c r="M112" s="22">
        <f>0+M113</f>
        <v>0</v>
      </c>
    </row>
    <row r="113" spans="1:16" ht="13.15" customHeight="1">
      <c r="A113" t="s">
        <v>43</v>
      </c>
      <c r="B113" s="5" t="s">
        <v>53</v>
      </c>
      <c r="C113" s="5" t="s">
        <v>136</v>
      </c>
      <c r="E113" s="24" t="s">
        <v>137</v>
      </c>
      <c r="F113" s="25" t="s">
        <v>138</v>
      </c>
      <c r="G113" s="26">
        <v>1</v>
      </c>
      <c r="H113" s="25">
        <v>0</v>
      </c>
      <c r="I113" s="25">
        <f>ROUND(G113*H113,6)</f>
        <v>0</v>
      </c>
      <c r="L113" s="27">
        <v>0</v>
      </c>
      <c r="M113" s="22">
        <f>ROUND(ROUND(L113,2)*ROUND(G113,3),2)</f>
        <v>0</v>
      </c>
      <c r="N113" s="25" t="s">
        <v>49</v>
      </c>
      <c r="O113">
        <f>(M113*21)/100</f>
        <v>0</v>
      </c>
      <c r="P113" t="s">
        <v>50</v>
      </c>
    </row>
    <row r="114" spans="1:5" ht="13.15" customHeight="1">
      <c r="A114" s="28" t="s">
        <v>51</v>
      </c>
      <c r="E114" s="29" t="s">
        <v>137</v>
      </c>
    </row>
    <row r="115" spans="1:5" ht="13.15" customHeight="1">
      <c r="A115" s="28" t="s">
        <v>52</v>
      </c>
      <c r="E115" s="30" t="s">
        <v>46</v>
      </c>
    </row>
    <row r="116" ht="13.15" customHeight="1">
      <c r="E116" s="29" t="s">
        <v>46</v>
      </c>
    </row>
    <row r="117" spans="1:13" ht="13.15" customHeight="1">
      <c r="A117" t="s">
        <v>40</v>
      </c>
      <c r="C117" s="6" t="s">
        <v>139</v>
      </c>
      <c r="E117" s="23" t="s">
        <v>140</v>
      </c>
      <c r="J117" s="22">
        <f>0</f>
        <v>0</v>
      </c>
      <c r="K117" s="22">
        <f>0</f>
        <v>0</v>
      </c>
      <c r="L117" s="22">
        <f>0+L118+L122+L126+L130+L134</f>
        <v>0</v>
      </c>
      <c r="M117" s="22">
        <f>0+M118+M122+M126+M130+M134</f>
        <v>0</v>
      </c>
    </row>
    <row r="118" spans="1:16" ht="13.15" customHeight="1">
      <c r="A118" t="s">
        <v>43</v>
      </c>
      <c r="B118" s="5" t="s">
        <v>141</v>
      </c>
      <c r="C118" s="5" t="s">
        <v>142</v>
      </c>
      <c r="E118" s="24" t="s">
        <v>143</v>
      </c>
      <c r="F118" s="25" t="s">
        <v>144</v>
      </c>
      <c r="G118" s="26">
        <v>1</v>
      </c>
      <c r="H118" s="25">
        <v>0</v>
      </c>
      <c r="I118" s="25">
        <f>ROUND(G118*H118,6)</f>
        <v>0</v>
      </c>
      <c r="L118" s="27">
        <v>0</v>
      </c>
      <c r="M118" s="22">
        <f>ROUND(ROUND(L118,2)*ROUND(G118,3),2)</f>
        <v>0</v>
      </c>
      <c r="N118" s="25" t="s">
        <v>63</v>
      </c>
      <c r="O118">
        <f>(M118*21)/100</f>
        <v>0</v>
      </c>
      <c r="P118" t="s">
        <v>50</v>
      </c>
    </row>
    <row r="119" spans="1:5" ht="13.15" customHeight="1">
      <c r="A119" s="28" t="s">
        <v>51</v>
      </c>
      <c r="E119" s="29" t="s">
        <v>145</v>
      </c>
    </row>
    <row r="120" spans="1:5" ht="13.15" customHeight="1">
      <c r="A120" s="28" t="s">
        <v>52</v>
      </c>
      <c r="E120" s="30" t="s">
        <v>46</v>
      </c>
    </row>
    <row r="121" ht="13.15" customHeight="1">
      <c r="E121" s="29" t="s">
        <v>46</v>
      </c>
    </row>
    <row r="122" spans="1:16" ht="13.15" customHeight="1">
      <c r="A122" t="s">
        <v>43</v>
      </c>
      <c r="B122" s="5" t="s">
        <v>146</v>
      </c>
      <c r="C122" s="5" t="s">
        <v>147</v>
      </c>
      <c r="E122" s="24" t="s">
        <v>148</v>
      </c>
      <c r="F122" s="25" t="s">
        <v>144</v>
      </c>
      <c r="G122" s="26">
        <v>5</v>
      </c>
      <c r="H122" s="25">
        <v>0</v>
      </c>
      <c r="I122" s="25">
        <f>ROUND(G122*H122,6)</f>
        <v>0</v>
      </c>
      <c r="L122" s="27">
        <v>0</v>
      </c>
      <c r="M122" s="22">
        <f>ROUND(ROUND(L122,2)*ROUND(G122,3),2)</f>
        <v>0</v>
      </c>
      <c r="N122" s="25" t="s">
        <v>63</v>
      </c>
      <c r="O122">
        <f>(M122*21)/100</f>
        <v>0</v>
      </c>
      <c r="P122" t="s">
        <v>50</v>
      </c>
    </row>
    <row r="123" spans="1:5" ht="13.15" customHeight="1">
      <c r="A123" s="28" t="s">
        <v>51</v>
      </c>
      <c r="E123" s="29" t="s">
        <v>149</v>
      </c>
    </row>
    <row r="124" spans="1:5" ht="13.15" customHeight="1">
      <c r="A124" s="28" t="s">
        <v>52</v>
      </c>
      <c r="E124" s="30" t="s">
        <v>46</v>
      </c>
    </row>
    <row r="125" ht="13.15" customHeight="1">
      <c r="E125" s="29" t="s">
        <v>46</v>
      </c>
    </row>
    <row r="126" spans="1:16" ht="13.15" customHeight="1">
      <c r="A126" t="s">
        <v>43</v>
      </c>
      <c r="B126" s="5" t="s">
        <v>150</v>
      </c>
      <c r="C126" s="5" t="s">
        <v>151</v>
      </c>
      <c r="E126" s="24" t="s">
        <v>152</v>
      </c>
      <c r="F126" s="25" t="s">
        <v>144</v>
      </c>
      <c r="G126" s="26">
        <v>1</v>
      </c>
      <c r="H126" s="25">
        <v>0</v>
      </c>
      <c r="I126" s="25">
        <f>ROUND(G126*H126,6)</f>
        <v>0</v>
      </c>
      <c r="L126" s="27">
        <v>0</v>
      </c>
      <c r="M126" s="22">
        <f>ROUND(ROUND(L126,2)*ROUND(G126,3),2)</f>
        <v>0</v>
      </c>
      <c r="N126" s="25" t="s">
        <v>63</v>
      </c>
      <c r="O126">
        <f>(M126*21)/100</f>
        <v>0</v>
      </c>
      <c r="P126" t="s">
        <v>50</v>
      </c>
    </row>
    <row r="127" spans="1:5" ht="13.15" customHeight="1">
      <c r="A127" s="28" t="s">
        <v>51</v>
      </c>
      <c r="E127" s="29" t="s">
        <v>153</v>
      </c>
    </row>
    <row r="128" spans="1:5" ht="13.15" customHeight="1">
      <c r="A128" s="28" t="s">
        <v>52</v>
      </c>
      <c r="E128" s="30" t="s">
        <v>46</v>
      </c>
    </row>
    <row r="129" ht="13.15" customHeight="1">
      <c r="E129" s="29" t="s">
        <v>46</v>
      </c>
    </row>
    <row r="130" spans="1:16" ht="13.15" customHeight="1">
      <c r="A130" t="s">
        <v>43</v>
      </c>
      <c r="B130" s="5" t="s">
        <v>154</v>
      </c>
      <c r="C130" s="5" t="s">
        <v>155</v>
      </c>
      <c r="E130" s="24" t="s">
        <v>156</v>
      </c>
      <c r="F130" s="25" t="s">
        <v>144</v>
      </c>
      <c r="G130" s="26">
        <v>8</v>
      </c>
      <c r="H130" s="25">
        <v>0</v>
      </c>
      <c r="I130" s="25">
        <f>ROUND(G130*H130,6)</f>
        <v>0</v>
      </c>
      <c r="L130" s="27">
        <v>0</v>
      </c>
      <c r="M130" s="22">
        <f>ROUND(ROUND(L130,2)*ROUND(G130,3),2)</f>
        <v>0</v>
      </c>
      <c r="N130" s="25" t="s">
        <v>63</v>
      </c>
      <c r="O130">
        <f>(M130*21)/100</f>
        <v>0</v>
      </c>
      <c r="P130" t="s">
        <v>50</v>
      </c>
    </row>
    <row r="131" spans="1:5" ht="13.15" customHeight="1">
      <c r="A131" s="28" t="s">
        <v>51</v>
      </c>
      <c r="E131" s="29" t="s">
        <v>157</v>
      </c>
    </row>
    <row r="132" spans="1:5" ht="13.15" customHeight="1">
      <c r="A132" s="28" t="s">
        <v>52</v>
      </c>
      <c r="E132" s="30" t="s">
        <v>46</v>
      </c>
    </row>
    <row r="133" ht="13.15" customHeight="1">
      <c r="E133" s="29" t="s">
        <v>46</v>
      </c>
    </row>
    <row r="134" spans="1:16" ht="13.15" customHeight="1">
      <c r="A134" t="s">
        <v>43</v>
      </c>
      <c r="B134" s="5" t="s">
        <v>158</v>
      </c>
      <c r="C134" s="5" t="s">
        <v>159</v>
      </c>
      <c r="E134" s="24" t="s">
        <v>160</v>
      </c>
      <c r="F134" s="25" t="s">
        <v>144</v>
      </c>
      <c r="G134" s="26">
        <v>1</v>
      </c>
      <c r="H134" s="25">
        <v>0</v>
      </c>
      <c r="I134" s="25">
        <f>ROUND(G134*H134,6)</f>
        <v>0</v>
      </c>
      <c r="L134" s="27">
        <v>0</v>
      </c>
      <c r="M134" s="22">
        <f>ROUND(ROUND(L134,2)*ROUND(G134,3),2)</f>
        <v>0</v>
      </c>
      <c r="N134" s="25" t="s">
        <v>63</v>
      </c>
      <c r="O134">
        <f>(M134*21)/100</f>
        <v>0</v>
      </c>
      <c r="P134" t="s">
        <v>50</v>
      </c>
    </row>
    <row r="135" spans="1:5" ht="13.15" customHeight="1">
      <c r="A135" s="28" t="s">
        <v>51</v>
      </c>
      <c r="E135" s="29" t="s">
        <v>161</v>
      </c>
    </row>
    <row r="136" spans="1:5" ht="13.15" customHeight="1">
      <c r="A136" s="28" t="s">
        <v>52</v>
      </c>
      <c r="E136" s="30" t="s">
        <v>46</v>
      </c>
    </row>
    <row r="137" ht="13.15" customHeight="1">
      <c r="E137" s="29" t="s">
        <v>46</v>
      </c>
    </row>
    <row r="138" spans="1:13" ht="13.15" customHeight="1">
      <c r="A138" t="s">
        <v>40</v>
      </c>
      <c r="C138" s="6" t="s">
        <v>162</v>
      </c>
      <c r="E138" s="23" t="s">
        <v>163</v>
      </c>
      <c r="J138" s="22">
        <f>0</f>
        <v>0</v>
      </c>
      <c r="K138" s="22">
        <f>0</f>
        <v>0</v>
      </c>
      <c r="L138" s="22">
        <f>0+L139+L143+L147+L151</f>
        <v>0</v>
      </c>
      <c r="M138" s="22">
        <f>0+M139+M143+M147+M151</f>
        <v>0</v>
      </c>
    </row>
    <row r="139" spans="1:16" ht="13.15" customHeight="1">
      <c r="A139" t="s">
        <v>43</v>
      </c>
      <c r="B139" s="5" t="s">
        <v>164</v>
      </c>
      <c r="C139" s="5" t="s">
        <v>165</v>
      </c>
      <c r="E139" s="24" t="s">
        <v>166</v>
      </c>
      <c r="F139" s="25" t="s">
        <v>167</v>
      </c>
      <c r="G139" s="26">
        <v>1</v>
      </c>
      <c r="H139" s="25">
        <v>0</v>
      </c>
      <c r="I139" s="25">
        <f>ROUND(G139*H139,6)</f>
        <v>0</v>
      </c>
      <c r="L139" s="27">
        <v>0</v>
      </c>
      <c r="M139" s="22">
        <f>ROUND(ROUND(L139,2)*ROUND(G139,3),2)</f>
        <v>0</v>
      </c>
      <c r="N139" s="25" t="s">
        <v>63</v>
      </c>
      <c r="O139">
        <f>(M139*21)/100</f>
        <v>0</v>
      </c>
      <c r="P139" t="s">
        <v>50</v>
      </c>
    </row>
    <row r="140" spans="1:5" ht="13.15" customHeight="1">
      <c r="A140" s="28" t="s">
        <v>51</v>
      </c>
      <c r="E140" s="29" t="s">
        <v>166</v>
      </c>
    </row>
    <row r="141" spans="1:5" ht="13.15" customHeight="1">
      <c r="A141" s="28" t="s">
        <v>52</v>
      </c>
      <c r="E141" s="30" t="s">
        <v>46</v>
      </c>
    </row>
    <row r="142" ht="13.15" customHeight="1">
      <c r="E142" s="29" t="s">
        <v>46</v>
      </c>
    </row>
    <row r="143" spans="1:16" ht="13.15" customHeight="1">
      <c r="A143" t="s">
        <v>43</v>
      </c>
      <c r="B143" s="5" t="s">
        <v>168</v>
      </c>
      <c r="C143" s="5" t="s">
        <v>169</v>
      </c>
      <c r="E143" s="24" t="s">
        <v>170</v>
      </c>
      <c r="F143" s="25" t="s">
        <v>171</v>
      </c>
      <c r="G143" s="26">
        <v>4</v>
      </c>
      <c r="H143" s="25">
        <v>1E-05</v>
      </c>
      <c r="I143" s="25">
        <f>ROUND(G143*H143,6)</f>
        <v>4E-05</v>
      </c>
      <c r="L143" s="27">
        <v>0</v>
      </c>
      <c r="M143" s="22">
        <f>ROUND(ROUND(L143,2)*ROUND(G143,3),2)</f>
        <v>0</v>
      </c>
      <c r="N143" s="25" t="s">
        <v>49</v>
      </c>
      <c r="O143">
        <f>(M143*21)/100</f>
        <v>0</v>
      </c>
      <c r="P143" t="s">
        <v>50</v>
      </c>
    </row>
    <row r="144" spans="1:5" ht="13.15" customHeight="1">
      <c r="A144" s="28" t="s">
        <v>51</v>
      </c>
      <c r="E144" s="29" t="s">
        <v>170</v>
      </c>
    </row>
    <row r="145" spans="1:5" ht="13.15" customHeight="1">
      <c r="A145" s="28" t="s">
        <v>52</v>
      </c>
      <c r="E145" s="30" t="s">
        <v>46</v>
      </c>
    </row>
    <row r="146" ht="13.15" customHeight="1">
      <c r="E146" s="29" t="s">
        <v>46</v>
      </c>
    </row>
    <row r="147" spans="1:16" ht="13.15" customHeight="1">
      <c r="A147" t="s">
        <v>43</v>
      </c>
      <c r="B147" s="5" t="s">
        <v>172</v>
      </c>
      <c r="C147" s="5" t="s">
        <v>173</v>
      </c>
      <c r="E147" s="24" t="s">
        <v>174</v>
      </c>
      <c r="F147" s="25" t="s">
        <v>171</v>
      </c>
      <c r="G147" s="26">
        <v>20</v>
      </c>
      <c r="H147" s="25">
        <v>1E-05</v>
      </c>
      <c r="I147" s="25">
        <f>ROUND(G147*H147,6)</f>
        <v>0.0002</v>
      </c>
      <c r="L147" s="27">
        <v>0</v>
      </c>
      <c r="M147" s="22">
        <f>ROUND(ROUND(L147,2)*ROUND(G147,3),2)</f>
        <v>0</v>
      </c>
      <c r="N147" s="25" t="s">
        <v>49</v>
      </c>
      <c r="O147">
        <f>(M147*21)/100</f>
        <v>0</v>
      </c>
      <c r="P147" t="s">
        <v>50</v>
      </c>
    </row>
    <row r="148" spans="1:5" ht="13.15" customHeight="1">
      <c r="A148" s="28" t="s">
        <v>51</v>
      </c>
      <c r="E148" s="29" t="s">
        <v>174</v>
      </c>
    </row>
    <row r="149" spans="1:5" ht="13.15" customHeight="1">
      <c r="A149" s="28" t="s">
        <v>52</v>
      </c>
      <c r="E149" s="30" t="s">
        <v>46</v>
      </c>
    </row>
    <row r="150" ht="13.15" customHeight="1">
      <c r="E150" s="29" t="s">
        <v>46</v>
      </c>
    </row>
    <row r="151" spans="1:16" ht="13.15" customHeight="1">
      <c r="A151" t="s">
        <v>43</v>
      </c>
      <c r="B151" s="5" t="s">
        <v>175</v>
      </c>
      <c r="C151" s="5" t="s">
        <v>176</v>
      </c>
      <c r="E151" s="24" t="s">
        <v>177</v>
      </c>
      <c r="F151" s="25" t="s">
        <v>178</v>
      </c>
      <c r="G151" s="26">
        <v>5</v>
      </c>
      <c r="H151" s="25">
        <v>1E-05</v>
      </c>
      <c r="I151" s="25">
        <f>ROUND(G151*H151,6)</f>
        <v>5E-05</v>
      </c>
      <c r="L151" s="27">
        <v>0</v>
      </c>
      <c r="M151" s="22">
        <f>ROUND(ROUND(L151,2)*ROUND(G151,3),2)</f>
        <v>0</v>
      </c>
      <c r="N151" s="25" t="s">
        <v>49</v>
      </c>
      <c r="O151">
        <f>(M151*21)/100</f>
        <v>0</v>
      </c>
      <c r="P151" t="s">
        <v>50</v>
      </c>
    </row>
    <row r="152" spans="1:5" ht="13.15" customHeight="1">
      <c r="A152" s="28" t="s">
        <v>51</v>
      </c>
      <c r="E152" s="29" t="s">
        <v>177</v>
      </c>
    </row>
    <row r="153" spans="1:5" ht="13.15" customHeight="1">
      <c r="A153" s="28" t="s">
        <v>52</v>
      </c>
      <c r="E153" s="30" t="s">
        <v>46</v>
      </c>
    </row>
    <row r="154" ht="13.15" customHeight="1">
      <c r="E154" s="29" t="s">
        <v>46</v>
      </c>
    </row>
    <row r="155" spans="1:13" ht="13.15" customHeight="1">
      <c r="A155" t="s">
        <v>37</v>
      </c>
      <c r="C155" s="6" t="s">
        <v>179</v>
      </c>
      <c r="E155" s="23" t="s">
        <v>180</v>
      </c>
      <c r="J155" s="22">
        <f>0+J156+J205+J310+J427+J432+J437+J442</f>
        <v>0</v>
      </c>
      <c r="K155" s="22">
        <f>0+K156+K205+K310+K427+K432+K437+K442</f>
        <v>0</v>
      </c>
      <c r="L155" s="22">
        <f>0+L156+L205+L310+L427+L432+L437+L442</f>
        <v>0</v>
      </c>
      <c r="M155" s="22">
        <f>0+M156+M205+M310+M427+M432+M437+M442</f>
        <v>0</v>
      </c>
    </row>
    <row r="156" spans="1:13" ht="13.15" customHeight="1">
      <c r="A156" t="s">
        <v>40</v>
      </c>
      <c r="C156" s="6" t="s">
        <v>181</v>
      </c>
      <c r="E156" s="23" t="s">
        <v>182</v>
      </c>
      <c r="J156" s="22">
        <f>0</f>
        <v>0</v>
      </c>
      <c r="K156" s="22">
        <f>0</f>
        <v>0</v>
      </c>
      <c r="L156" s="22">
        <f>0+L157+L161+L165+L169+L173+L177+L181+L185+L189+L193+L197+L201</f>
        <v>0</v>
      </c>
      <c r="M156" s="22">
        <f>0+M157+M161+M165+M169+M173+M177+M181+M185+M189+M193+M197+M201</f>
        <v>0</v>
      </c>
    </row>
    <row r="157" spans="1:16" ht="13.15" customHeight="1">
      <c r="A157" t="s">
        <v>43</v>
      </c>
      <c r="B157" s="5" t="s">
        <v>50</v>
      </c>
      <c r="C157" s="5" t="s">
        <v>183</v>
      </c>
      <c r="E157" s="24" t="s">
        <v>184</v>
      </c>
      <c r="F157" s="25" t="s">
        <v>48</v>
      </c>
      <c r="G157" s="26">
        <v>1</v>
      </c>
      <c r="H157" s="25">
        <v>0</v>
      </c>
      <c r="I157" s="25">
        <f>ROUND(G157*H157,6)</f>
        <v>0</v>
      </c>
      <c r="L157" s="27">
        <v>0</v>
      </c>
      <c r="M157" s="22">
        <f>ROUND(ROUND(L157,2)*ROUND(G157,3),2)</f>
        <v>0</v>
      </c>
      <c r="N157" s="25" t="s">
        <v>49</v>
      </c>
      <c r="O157">
        <f>(M157*21)/100</f>
        <v>0</v>
      </c>
      <c r="P157" t="s">
        <v>50</v>
      </c>
    </row>
    <row r="158" spans="1:5" ht="13.15" customHeight="1">
      <c r="A158" s="28" t="s">
        <v>51</v>
      </c>
      <c r="E158" s="29" t="s">
        <v>184</v>
      </c>
    </row>
    <row r="159" spans="1:5" ht="13.15" customHeight="1">
      <c r="A159" s="28" t="s">
        <v>52</v>
      </c>
      <c r="E159" s="30" t="s">
        <v>46</v>
      </c>
    </row>
    <row r="160" ht="13.15" customHeight="1">
      <c r="E160" s="29" t="s">
        <v>46</v>
      </c>
    </row>
    <row r="161" spans="1:16" ht="13.15" customHeight="1">
      <c r="A161" t="s">
        <v>43</v>
      </c>
      <c r="B161" s="5" t="s">
        <v>55</v>
      </c>
      <c r="C161" s="5" t="s">
        <v>185</v>
      </c>
      <c r="E161" s="24" t="s">
        <v>186</v>
      </c>
      <c r="F161" s="25" t="s">
        <v>48</v>
      </c>
      <c r="G161" s="26">
        <v>1</v>
      </c>
      <c r="H161" s="25">
        <v>0</v>
      </c>
      <c r="I161" s="25">
        <f>ROUND(G161*H161,6)</f>
        <v>0</v>
      </c>
      <c r="L161" s="27">
        <v>0</v>
      </c>
      <c r="M161" s="22">
        <f>ROUND(ROUND(L161,2)*ROUND(G161,3),2)</f>
        <v>0</v>
      </c>
      <c r="N161" s="25" t="s">
        <v>49</v>
      </c>
      <c r="O161">
        <f>(M161*21)/100</f>
        <v>0</v>
      </c>
      <c r="P161" t="s">
        <v>50</v>
      </c>
    </row>
    <row r="162" spans="1:5" ht="13.15" customHeight="1">
      <c r="A162" s="28" t="s">
        <v>51</v>
      </c>
      <c r="E162" s="29" t="s">
        <v>186</v>
      </c>
    </row>
    <row r="163" spans="1:5" ht="13.15" customHeight="1">
      <c r="A163" s="28" t="s">
        <v>52</v>
      </c>
      <c r="E163" s="30" t="s">
        <v>46</v>
      </c>
    </row>
    <row r="164" ht="13.15" customHeight="1">
      <c r="E164" s="29" t="s">
        <v>46</v>
      </c>
    </row>
    <row r="165" spans="1:16" ht="13.15" customHeight="1">
      <c r="A165" t="s">
        <v>43</v>
      </c>
      <c r="B165" s="5" t="s">
        <v>41</v>
      </c>
      <c r="C165" s="5" t="s">
        <v>187</v>
      </c>
      <c r="E165" s="24" t="s">
        <v>188</v>
      </c>
      <c r="F165" s="25" t="s">
        <v>48</v>
      </c>
      <c r="G165" s="26">
        <v>1</v>
      </c>
      <c r="H165" s="25">
        <v>0</v>
      </c>
      <c r="I165" s="25">
        <f>ROUND(G165*H165,6)</f>
        <v>0</v>
      </c>
      <c r="L165" s="27">
        <v>0</v>
      </c>
      <c r="M165" s="22">
        <f>ROUND(ROUND(L165,2)*ROUND(G165,3),2)</f>
        <v>0</v>
      </c>
      <c r="N165" s="25" t="s">
        <v>49</v>
      </c>
      <c r="O165">
        <f>(M165*21)/100</f>
        <v>0</v>
      </c>
      <c r="P165" t="s">
        <v>50</v>
      </c>
    </row>
    <row r="166" spans="1:5" ht="13.15" customHeight="1">
      <c r="A166" s="28" t="s">
        <v>51</v>
      </c>
      <c r="E166" s="29" t="s">
        <v>188</v>
      </c>
    </row>
    <row r="167" spans="1:5" ht="13.15" customHeight="1">
      <c r="A167" s="28" t="s">
        <v>52</v>
      </c>
      <c r="E167" s="30" t="s">
        <v>46</v>
      </c>
    </row>
    <row r="168" ht="13.15" customHeight="1">
      <c r="E168" s="29" t="s">
        <v>46</v>
      </c>
    </row>
    <row r="169" spans="1:16" ht="13.15" customHeight="1">
      <c r="A169" t="s">
        <v>43</v>
      </c>
      <c r="B169" s="5" t="s">
        <v>132</v>
      </c>
      <c r="C169" s="5" t="s">
        <v>189</v>
      </c>
      <c r="E169" s="24" t="s">
        <v>190</v>
      </c>
      <c r="F169" s="25" t="s">
        <v>48</v>
      </c>
      <c r="G169" s="26">
        <v>1</v>
      </c>
      <c r="H169" s="25">
        <v>0</v>
      </c>
      <c r="I169" s="25">
        <f>ROUND(G169*H169,6)</f>
        <v>0</v>
      </c>
      <c r="L169" s="27">
        <v>0</v>
      </c>
      <c r="M169" s="22">
        <f>ROUND(ROUND(L169,2)*ROUND(G169,3),2)</f>
        <v>0</v>
      </c>
      <c r="N169" s="25" t="s">
        <v>49</v>
      </c>
      <c r="O169">
        <f>(M169*21)/100</f>
        <v>0</v>
      </c>
      <c r="P169" t="s">
        <v>50</v>
      </c>
    </row>
    <row r="170" spans="1:5" ht="13.15" customHeight="1">
      <c r="A170" s="28" t="s">
        <v>51</v>
      </c>
      <c r="E170" s="29" t="s">
        <v>190</v>
      </c>
    </row>
    <row r="171" spans="1:5" ht="13.15" customHeight="1">
      <c r="A171" s="28" t="s">
        <v>52</v>
      </c>
      <c r="E171" s="30" t="s">
        <v>46</v>
      </c>
    </row>
    <row r="172" ht="13.15" customHeight="1">
      <c r="E172" s="29" t="s">
        <v>46</v>
      </c>
    </row>
    <row r="173" spans="1:16" ht="13.15" customHeight="1">
      <c r="A173" t="s">
        <v>43</v>
      </c>
      <c r="B173" s="5" t="s">
        <v>53</v>
      </c>
      <c r="C173" s="5" t="s">
        <v>191</v>
      </c>
      <c r="E173" s="24" t="s">
        <v>192</v>
      </c>
      <c r="F173" s="25" t="s">
        <v>48</v>
      </c>
      <c r="G173" s="26">
        <v>1</v>
      </c>
      <c r="H173" s="25">
        <v>0</v>
      </c>
      <c r="I173" s="25">
        <f>ROUND(G173*H173,6)</f>
        <v>0</v>
      </c>
      <c r="L173" s="27">
        <v>0</v>
      </c>
      <c r="M173" s="22">
        <f>ROUND(ROUND(L173,2)*ROUND(G173,3),2)</f>
        <v>0</v>
      </c>
      <c r="N173" s="25" t="s">
        <v>49</v>
      </c>
      <c r="O173">
        <f>(M173*21)/100</f>
        <v>0</v>
      </c>
      <c r="P173" t="s">
        <v>50</v>
      </c>
    </row>
    <row r="174" spans="1:5" ht="13.15" customHeight="1">
      <c r="A174" s="28" t="s">
        <v>51</v>
      </c>
      <c r="E174" s="29" t="s">
        <v>192</v>
      </c>
    </row>
    <row r="175" spans="1:5" ht="13.15" customHeight="1">
      <c r="A175" s="28" t="s">
        <v>52</v>
      </c>
      <c r="E175" s="30" t="s">
        <v>46</v>
      </c>
    </row>
    <row r="176" ht="13.15" customHeight="1">
      <c r="E176" s="29" t="s">
        <v>46</v>
      </c>
    </row>
    <row r="177" spans="1:16" ht="13.15" customHeight="1">
      <c r="A177" t="s">
        <v>43</v>
      </c>
      <c r="B177" s="5" t="s">
        <v>117</v>
      </c>
      <c r="C177" s="5" t="s">
        <v>193</v>
      </c>
      <c r="E177" s="24" t="s">
        <v>194</v>
      </c>
      <c r="F177" s="25" t="s">
        <v>48</v>
      </c>
      <c r="G177" s="26">
        <v>1</v>
      </c>
      <c r="H177" s="25">
        <v>0</v>
      </c>
      <c r="I177" s="25">
        <f>ROUND(G177*H177,6)</f>
        <v>0</v>
      </c>
      <c r="L177" s="27">
        <v>0</v>
      </c>
      <c r="M177" s="22">
        <f>ROUND(ROUND(L177,2)*ROUND(G177,3),2)</f>
        <v>0</v>
      </c>
      <c r="N177" s="25" t="s">
        <v>49</v>
      </c>
      <c r="O177">
        <f>(M177*21)/100</f>
        <v>0</v>
      </c>
      <c r="P177" t="s">
        <v>50</v>
      </c>
    </row>
    <row r="178" spans="1:5" ht="13.15" customHeight="1">
      <c r="A178" s="28" t="s">
        <v>51</v>
      </c>
      <c r="E178" s="29" t="s">
        <v>194</v>
      </c>
    </row>
    <row r="179" spans="1:5" ht="13.15" customHeight="1">
      <c r="A179" s="28" t="s">
        <v>52</v>
      </c>
      <c r="E179" s="30" t="s">
        <v>46</v>
      </c>
    </row>
    <row r="180" ht="13.15" customHeight="1">
      <c r="E180" s="29" t="s">
        <v>46</v>
      </c>
    </row>
    <row r="181" spans="1:16" ht="13.15" customHeight="1">
      <c r="A181" t="s">
        <v>43</v>
      </c>
      <c r="B181" s="5" t="s">
        <v>150</v>
      </c>
      <c r="C181" s="5" t="s">
        <v>195</v>
      </c>
      <c r="E181" s="24" t="s">
        <v>196</v>
      </c>
      <c r="F181" s="25" t="s">
        <v>48</v>
      </c>
      <c r="G181" s="26">
        <v>5</v>
      </c>
      <c r="H181" s="25">
        <v>0</v>
      </c>
      <c r="I181" s="25">
        <f>ROUND(G181*H181,6)</f>
        <v>0</v>
      </c>
      <c r="L181" s="27">
        <v>0</v>
      </c>
      <c r="M181" s="22">
        <f>ROUND(ROUND(L181,2)*ROUND(G181,3),2)</f>
        <v>0</v>
      </c>
      <c r="N181" s="25" t="s">
        <v>49</v>
      </c>
      <c r="O181">
        <f>(M181*21)/100</f>
        <v>0</v>
      </c>
      <c r="P181" t="s">
        <v>50</v>
      </c>
    </row>
    <row r="182" spans="1:5" ht="13.15" customHeight="1">
      <c r="A182" s="28" t="s">
        <v>51</v>
      </c>
      <c r="E182" s="29" t="s">
        <v>196</v>
      </c>
    </row>
    <row r="183" spans="1:5" ht="13.15" customHeight="1">
      <c r="A183" s="28" t="s">
        <v>52</v>
      </c>
      <c r="E183" s="30" t="s">
        <v>46</v>
      </c>
    </row>
    <row r="184" ht="13.15" customHeight="1">
      <c r="E184" s="29" t="s">
        <v>46</v>
      </c>
    </row>
    <row r="185" spans="1:16" ht="13.15" customHeight="1">
      <c r="A185" t="s">
        <v>43</v>
      </c>
      <c r="B185" s="5" t="s">
        <v>121</v>
      </c>
      <c r="C185" s="5" t="s">
        <v>197</v>
      </c>
      <c r="E185" s="24" t="s">
        <v>198</v>
      </c>
      <c r="F185" s="25" t="s">
        <v>48</v>
      </c>
      <c r="G185" s="26">
        <v>11</v>
      </c>
      <c r="H185" s="25">
        <v>0</v>
      </c>
      <c r="I185" s="25">
        <f>ROUND(G185*H185,6)</f>
        <v>0</v>
      </c>
      <c r="L185" s="27">
        <v>0</v>
      </c>
      <c r="M185" s="22">
        <f>ROUND(ROUND(L185,2)*ROUND(G185,3),2)</f>
        <v>0</v>
      </c>
      <c r="N185" s="25" t="s">
        <v>49</v>
      </c>
      <c r="O185">
        <f>(M185*21)/100</f>
        <v>0</v>
      </c>
      <c r="P185" t="s">
        <v>50</v>
      </c>
    </row>
    <row r="186" spans="1:5" ht="13.15" customHeight="1">
      <c r="A186" s="28" t="s">
        <v>51</v>
      </c>
      <c r="E186" s="29" t="s">
        <v>198</v>
      </c>
    </row>
    <row r="187" spans="1:5" ht="13.15" customHeight="1">
      <c r="A187" s="28" t="s">
        <v>52</v>
      </c>
      <c r="E187" s="30" t="s">
        <v>46</v>
      </c>
    </row>
    <row r="188" ht="13.15" customHeight="1">
      <c r="E188" s="29" t="s">
        <v>46</v>
      </c>
    </row>
    <row r="189" spans="1:16" ht="13.15" customHeight="1">
      <c r="A189" t="s">
        <v>43</v>
      </c>
      <c r="B189" s="5" t="s">
        <v>115</v>
      </c>
      <c r="C189" s="5" t="s">
        <v>199</v>
      </c>
      <c r="E189" s="24" t="s">
        <v>200</v>
      </c>
      <c r="F189" s="25" t="s">
        <v>48</v>
      </c>
      <c r="G189" s="26">
        <v>2</v>
      </c>
      <c r="H189" s="25">
        <v>0</v>
      </c>
      <c r="I189" s="25">
        <f>ROUND(G189*H189,6)</f>
        <v>0</v>
      </c>
      <c r="L189" s="27">
        <v>0</v>
      </c>
      <c r="M189" s="22">
        <f>ROUND(ROUND(L189,2)*ROUND(G189,3),2)</f>
        <v>0</v>
      </c>
      <c r="N189" s="25" t="s">
        <v>49</v>
      </c>
      <c r="O189">
        <f>(M189*21)/100</f>
        <v>0</v>
      </c>
      <c r="P189" t="s">
        <v>50</v>
      </c>
    </row>
    <row r="190" spans="1:5" ht="13.15" customHeight="1">
      <c r="A190" s="28" t="s">
        <v>51</v>
      </c>
      <c r="E190" s="29" t="s">
        <v>200</v>
      </c>
    </row>
    <row r="191" spans="1:5" ht="13.15" customHeight="1">
      <c r="A191" s="28" t="s">
        <v>52</v>
      </c>
      <c r="E191" s="30" t="s">
        <v>46</v>
      </c>
    </row>
    <row r="192" ht="13.15" customHeight="1">
      <c r="E192" s="29" t="s">
        <v>46</v>
      </c>
    </row>
    <row r="193" spans="1:16" ht="13.15" customHeight="1">
      <c r="A193" t="s">
        <v>43</v>
      </c>
      <c r="B193" s="5" t="s">
        <v>141</v>
      </c>
      <c r="C193" s="5" t="s">
        <v>201</v>
      </c>
      <c r="E193" s="24" t="s">
        <v>202</v>
      </c>
      <c r="F193" s="25" t="s">
        <v>48</v>
      </c>
      <c r="G193" s="26">
        <v>1</v>
      </c>
      <c r="H193" s="25">
        <v>0</v>
      </c>
      <c r="I193" s="25">
        <f>ROUND(G193*H193,6)</f>
        <v>0</v>
      </c>
      <c r="L193" s="27">
        <v>0</v>
      </c>
      <c r="M193" s="22">
        <f>ROUND(ROUND(L193,2)*ROUND(G193,3),2)</f>
        <v>0</v>
      </c>
      <c r="N193" s="25" t="s">
        <v>49</v>
      </c>
      <c r="O193">
        <f>(M193*21)/100</f>
        <v>0</v>
      </c>
      <c r="P193" t="s">
        <v>50</v>
      </c>
    </row>
    <row r="194" spans="1:5" ht="13.15" customHeight="1">
      <c r="A194" s="28" t="s">
        <v>51</v>
      </c>
      <c r="E194" s="29" t="s">
        <v>202</v>
      </c>
    </row>
    <row r="195" spans="1:5" ht="13.15" customHeight="1">
      <c r="A195" s="28" t="s">
        <v>52</v>
      </c>
      <c r="E195" s="30" t="s">
        <v>46</v>
      </c>
    </row>
    <row r="196" ht="13.15" customHeight="1">
      <c r="E196" s="29" t="s">
        <v>46</v>
      </c>
    </row>
    <row r="197" spans="1:16" ht="13.15" customHeight="1">
      <c r="A197" t="s">
        <v>43</v>
      </c>
      <c r="B197" s="5" t="s">
        <v>146</v>
      </c>
      <c r="C197" s="5" t="s">
        <v>203</v>
      </c>
      <c r="E197" s="24" t="s">
        <v>204</v>
      </c>
      <c r="F197" s="25" t="s">
        <v>48</v>
      </c>
      <c r="G197" s="26">
        <v>4</v>
      </c>
      <c r="H197" s="25">
        <v>0</v>
      </c>
      <c r="I197" s="25">
        <f>ROUND(G197*H197,6)</f>
        <v>0</v>
      </c>
      <c r="L197" s="27">
        <v>0</v>
      </c>
      <c r="M197" s="22">
        <f>ROUND(ROUND(L197,2)*ROUND(G197,3),2)</f>
        <v>0</v>
      </c>
      <c r="N197" s="25" t="s">
        <v>49</v>
      </c>
      <c r="O197">
        <f>(M197*21)/100</f>
        <v>0</v>
      </c>
      <c r="P197" t="s">
        <v>50</v>
      </c>
    </row>
    <row r="198" spans="1:5" ht="13.15" customHeight="1">
      <c r="A198" s="28" t="s">
        <v>51</v>
      </c>
      <c r="E198" s="29" t="s">
        <v>204</v>
      </c>
    </row>
    <row r="199" spans="1:5" ht="13.15" customHeight="1">
      <c r="A199" s="28" t="s">
        <v>52</v>
      </c>
      <c r="E199" s="30" t="s">
        <v>46</v>
      </c>
    </row>
    <row r="200" ht="13.15" customHeight="1">
      <c r="E200" s="29" t="s">
        <v>46</v>
      </c>
    </row>
    <row r="201" spans="1:16" ht="13.15" customHeight="1">
      <c r="A201" t="s">
        <v>43</v>
      </c>
      <c r="B201" s="5" t="s">
        <v>44</v>
      </c>
      <c r="C201" s="5" t="s">
        <v>205</v>
      </c>
      <c r="E201" s="24" t="s">
        <v>206</v>
      </c>
      <c r="F201" s="25" t="s">
        <v>48</v>
      </c>
      <c r="G201" s="26">
        <v>1</v>
      </c>
      <c r="H201" s="25">
        <v>0</v>
      </c>
      <c r="I201" s="25">
        <f>ROUND(G201*H201,6)</f>
        <v>0</v>
      </c>
      <c r="L201" s="27">
        <v>0</v>
      </c>
      <c r="M201" s="22">
        <f>ROUND(ROUND(L201,2)*ROUND(G201,3),2)</f>
        <v>0</v>
      </c>
      <c r="N201" s="25" t="s">
        <v>49</v>
      </c>
      <c r="O201">
        <f>(M201*21)/100</f>
        <v>0</v>
      </c>
      <c r="P201" t="s">
        <v>50</v>
      </c>
    </row>
    <row r="202" spans="1:5" ht="13.15" customHeight="1">
      <c r="A202" s="28" t="s">
        <v>51</v>
      </c>
      <c r="E202" s="29" t="s">
        <v>206</v>
      </c>
    </row>
    <row r="203" spans="1:5" ht="13.15" customHeight="1">
      <c r="A203" s="28" t="s">
        <v>52</v>
      </c>
      <c r="E203" s="30" t="s">
        <v>46</v>
      </c>
    </row>
    <row r="204" ht="13.15" customHeight="1">
      <c r="E204" s="29" t="s">
        <v>46</v>
      </c>
    </row>
    <row r="205" spans="1:13" ht="13.15" customHeight="1">
      <c r="A205" t="s">
        <v>40</v>
      </c>
      <c r="C205" s="6" t="s">
        <v>207</v>
      </c>
      <c r="E205" s="23" t="s">
        <v>208</v>
      </c>
      <c r="J205" s="22">
        <f>0</f>
        <v>0</v>
      </c>
      <c r="K205" s="22">
        <f>0</f>
        <v>0</v>
      </c>
      <c r="L205" s="22">
        <f>0+L206+L210+L214+L218+L222+L226+L230+L234+L238+L242+L246+L250+L254+L258+L262+L266+L270+L274+L278+L282+L286+L290+L294+L298+L302+L306</f>
        <v>0</v>
      </c>
      <c r="M205" s="22">
        <f>0+M206+M210+M214+M218+M222+M226+M230+M234+M238+M242+M246+M250+M254+M258+M262+M266+M270+M274+M278+M282+M286+M290+M294+M298+M302+M306</f>
        <v>0</v>
      </c>
    </row>
    <row r="206" spans="1:16" ht="13.15" customHeight="1">
      <c r="A206" t="s">
        <v>43</v>
      </c>
      <c r="B206" s="5" t="s">
        <v>172</v>
      </c>
      <c r="C206" s="5" t="s">
        <v>209</v>
      </c>
      <c r="E206" s="24" t="s">
        <v>210</v>
      </c>
      <c r="F206" s="25" t="s">
        <v>58</v>
      </c>
      <c r="G206" s="26">
        <v>110</v>
      </c>
      <c r="H206" s="25">
        <v>0</v>
      </c>
      <c r="I206" s="25">
        <f>ROUND(G206*H206,6)</f>
        <v>0</v>
      </c>
      <c r="L206" s="27">
        <v>0</v>
      </c>
      <c r="M206" s="22">
        <f>ROUND(ROUND(L206,2)*ROUND(G206,3),2)</f>
        <v>0</v>
      </c>
      <c r="N206" s="25" t="s">
        <v>49</v>
      </c>
      <c r="O206">
        <f>(M206*21)/100</f>
        <v>0</v>
      </c>
      <c r="P206" t="s">
        <v>50</v>
      </c>
    </row>
    <row r="207" spans="1:5" ht="13.15" customHeight="1">
      <c r="A207" s="28" t="s">
        <v>51</v>
      </c>
      <c r="E207" s="29" t="s">
        <v>210</v>
      </c>
    </row>
    <row r="208" spans="1:5" ht="13.15" customHeight="1">
      <c r="A208" s="28" t="s">
        <v>52</v>
      </c>
      <c r="E208" s="30" t="s">
        <v>46</v>
      </c>
    </row>
    <row r="209" ht="13.15" customHeight="1">
      <c r="E209" s="29" t="s">
        <v>46</v>
      </c>
    </row>
    <row r="210" spans="1:16" ht="13.15" customHeight="1">
      <c r="A210" t="s">
        <v>43</v>
      </c>
      <c r="B210" s="5" t="s">
        <v>211</v>
      </c>
      <c r="C210" s="5" t="s">
        <v>212</v>
      </c>
      <c r="E210" s="24" t="s">
        <v>213</v>
      </c>
      <c r="F210" s="25" t="s">
        <v>58</v>
      </c>
      <c r="G210" s="26">
        <v>260</v>
      </c>
      <c r="H210" s="25">
        <v>0</v>
      </c>
      <c r="I210" s="25">
        <f>ROUND(G210*H210,6)</f>
        <v>0</v>
      </c>
      <c r="L210" s="27">
        <v>0</v>
      </c>
      <c r="M210" s="22">
        <f>ROUND(ROUND(L210,2)*ROUND(G210,3),2)</f>
        <v>0</v>
      </c>
      <c r="N210" s="25" t="s">
        <v>49</v>
      </c>
      <c r="O210">
        <f>(M210*21)/100</f>
        <v>0</v>
      </c>
      <c r="P210" t="s">
        <v>50</v>
      </c>
    </row>
    <row r="211" spans="1:5" ht="13.15" customHeight="1">
      <c r="A211" s="28" t="s">
        <v>51</v>
      </c>
      <c r="E211" s="29" t="s">
        <v>213</v>
      </c>
    </row>
    <row r="212" spans="1:5" ht="13.15" customHeight="1">
      <c r="A212" s="28" t="s">
        <v>52</v>
      </c>
      <c r="E212" s="30" t="s">
        <v>46</v>
      </c>
    </row>
    <row r="213" ht="13.15" customHeight="1">
      <c r="E213" s="29" t="s">
        <v>46</v>
      </c>
    </row>
    <row r="214" spans="1:16" ht="13.15" customHeight="1">
      <c r="A214" t="s">
        <v>43</v>
      </c>
      <c r="B214" s="5" t="s">
        <v>164</v>
      </c>
      <c r="C214" s="5" t="s">
        <v>214</v>
      </c>
      <c r="E214" s="24" t="s">
        <v>215</v>
      </c>
      <c r="F214" s="25" t="s">
        <v>58</v>
      </c>
      <c r="G214" s="26">
        <v>80</v>
      </c>
      <c r="H214" s="25">
        <v>0</v>
      </c>
      <c r="I214" s="25">
        <f>ROUND(G214*H214,6)</f>
        <v>0</v>
      </c>
      <c r="L214" s="27">
        <v>0</v>
      </c>
      <c r="M214" s="22">
        <f>ROUND(ROUND(L214,2)*ROUND(G214,3),2)</f>
        <v>0</v>
      </c>
      <c r="N214" s="25" t="s">
        <v>49</v>
      </c>
      <c r="O214">
        <f>(M214*21)/100</f>
        <v>0</v>
      </c>
      <c r="P214" t="s">
        <v>50</v>
      </c>
    </row>
    <row r="215" spans="1:5" ht="13.15" customHeight="1">
      <c r="A215" s="28" t="s">
        <v>51</v>
      </c>
      <c r="E215" s="29" t="s">
        <v>215</v>
      </c>
    </row>
    <row r="216" spans="1:5" ht="13.15" customHeight="1">
      <c r="A216" s="28" t="s">
        <v>52</v>
      </c>
      <c r="E216" s="30" t="s">
        <v>46</v>
      </c>
    </row>
    <row r="217" ht="13.15" customHeight="1">
      <c r="E217" s="29" t="s">
        <v>46</v>
      </c>
    </row>
    <row r="218" spans="1:16" ht="13.15" customHeight="1">
      <c r="A218" t="s">
        <v>43</v>
      </c>
      <c r="B218" s="5" t="s">
        <v>105</v>
      </c>
      <c r="C218" s="5" t="s">
        <v>216</v>
      </c>
      <c r="E218" s="24" t="s">
        <v>217</v>
      </c>
      <c r="F218" s="25" t="s">
        <v>48</v>
      </c>
      <c r="G218" s="26">
        <v>45</v>
      </c>
      <c r="H218" s="25">
        <v>0</v>
      </c>
      <c r="I218" s="25">
        <f>ROUND(G218*H218,6)</f>
        <v>0</v>
      </c>
      <c r="L218" s="27">
        <v>0</v>
      </c>
      <c r="M218" s="22">
        <f>ROUND(ROUND(L218,2)*ROUND(G218,3),2)</f>
        <v>0</v>
      </c>
      <c r="N218" s="25" t="s">
        <v>49</v>
      </c>
      <c r="O218">
        <f>(M218*21)/100</f>
        <v>0</v>
      </c>
      <c r="P218" t="s">
        <v>50</v>
      </c>
    </row>
    <row r="219" spans="1:5" ht="13.15" customHeight="1">
      <c r="A219" s="28" t="s">
        <v>51</v>
      </c>
      <c r="E219" s="29" t="s">
        <v>217</v>
      </c>
    </row>
    <row r="220" spans="1:5" ht="13.15" customHeight="1">
      <c r="A220" s="28" t="s">
        <v>52</v>
      </c>
      <c r="E220" s="30" t="s">
        <v>46</v>
      </c>
    </row>
    <row r="221" ht="13.15" customHeight="1">
      <c r="E221" s="29" t="s">
        <v>46</v>
      </c>
    </row>
    <row r="222" spans="1:16" ht="13.15" customHeight="1">
      <c r="A222" t="s">
        <v>43</v>
      </c>
      <c r="B222" s="5" t="s">
        <v>107</v>
      </c>
      <c r="C222" s="5" t="s">
        <v>218</v>
      </c>
      <c r="E222" s="24" t="s">
        <v>219</v>
      </c>
      <c r="F222" s="25" t="s">
        <v>48</v>
      </c>
      <c r="G222" s="26">
        <v>30</v>
      </c>
      <c r="H222" s="25">
        <v>0</v>
      </c>
      <c r="I222" s="25">
        <f>ROUND(G222*H222,6)</f>
        <v>0</v>
      </c>
      <c r="L222" s="27">
        <v>0</v>
      </c>
      <c r="M222" s="22">
        <f>ROUND(ROUND(L222,2)*ROUND(G222,3),2)</f>
        <v>0</v>
      </c>
      <c r="N222" s="25" t="s">
        <v>49</v>
      </c>
      <c r="O222">
        <f>(M222*21)/100</f>
        <v>0</v>
      </c>
      <c r="P222" t="s">
        <v>50</v>
      </c>
    </row>
    <row r="223" spans="1:5" ht="13.15" customHeight="1">
      <c r="A223" s="28" t="s">
        <v>51</v>
      </c>
      <c r="E223" s="29" t="s">
        <v>219</v>
      </c>
    </row>
    <row r="224" spans="1:5" ht="13.15" customHeight="1">
      <c r="A224" s="28" t="s">
        <v>52</v>
      </c>
      <c r="E224" s="30" t="s">
        <v>46</v>
      </c>
    </row>
    <row r="225" ht="13.15" customHeight="1">
      <c r="E225" s="29" t="s">
        <v>46</v>
      </c>
    </row>
    <row r="226" spans="1:16" ht="13.15" customHeight="1">
      <c r="A226" t="s">
        <v>43</v>
      </c>
      <c r="B226" s="5" t="s">
        <v>220</v>
      </c>
      <c r="C226" s="5" t="s">
        <v>221</v>
      </c>
      <c r="E226" s="24" t="s">
        <v>222</v>
      </c>
      <c r="F226" s="25" t="s">
        <v>58</v>
      </c>
      <c r="G226" s="26">
        <v>35</v>
      </c>
      <c r="H226" s="25">
        <v>0</v>
      </c>
      <c r="I226" s="25">
        <f>ROUND(G226*H226,6)</f>
        <v>0</v>
      </c>
      <c r="L226" s="27">
        <v>0</v>
      </c>
      <c r="M226" s="22">
        <f>ROUND(ROUND(L226,2)*ROUND(G226,3),2)</f>
        <v>0</v>
      </c>
      <c r="N226" s="25" t="s">
        <v>49</v>
      </c>
      <c r="O226">
        <f>(M226*21)/100</f>
        <v>0</v>
      </c>
      <c r="P226" t="s">
        <v>50</v>
      </c>
    </row>
    <row r="227" spans="1:5" ht="13.15" customHeight="1">
      <c r="A227" s="28" t="s">
        <v>51</v>
      </c>
      <c r="E227" s="29" t="s">
        <v>222</v>
      </c>
    </row>
    <row r="228" spans="1:5" ht="13.15" customHeight="1">
      <c r="A228" s="28" t="s">
        <v>52</v>
      </c>
      <c r="E228" s="30" t="s">
        <v>46</v>
      </c>
    </row>
    <row r="229" ht="13.15" customHeight="1">
      <c r="E229" s="29" t="s">
        <v>46</v>
      </c>
    </row>
    <row r="230" spans="1:16" ht="13.15" customHeight="1">
      <c r="A230" t="s">
        <v>43</v>
      </c>
      <c r="B230" s="5" t="s">
        <v>223</v>
      </c>
      <c r="C230" s="5" t="s">
        <v>224</v>
      </c>
      <c r="E230" s="24" t="s">
        <v>225</v>
      </c>
      <c r="F230" s="25" t="s">
        <v>58</v>
      </c>
      <c r="G230" s="26">
        <v>80</v>
      </c>
      <c r="H230" s="25">
        <v>0</v>
      </c>
      <c r="I230" s="25">
        <f>ROUND(G230*H230,6)</f>
        <v>0</v>
      </c>
      <c r="L230" s="27">
        <v>0</v>
      </c>
      <c r="M230" s="22">
        <f>ROUND(ROUND(L230,2)*ROUND(G230,3),2)</f>
        <v>0</v>
      </c>
      <c r="N230" s="25" t="s">
        <v>49</v>
      </c>
      <c r="O230">
        <f>(M230*21)/100</f>
        <v>0</v>
      </c>
      <c r="P230" t="s">
        <v>50</v>
      </c>
    </row>
    <row r="231" spans="1:5" ht="13.15" customHeight="1">
      <c r="A231" s="28" t="s">
        <v>51</v>
      </c>
      <c r="E231" s="29" t="s">
        <v>225</v>
      </c>
    </row>
    <row r="232" spans="1:5" ht="13.15" customHeight="1">
      <c r="A232" s="28" t="s">
        <v>52</v>
      </c>
      <c r="E232" s="30" t="s">
        <v>46</v>
      </c>
    </row>
    <row r="233" ht="13.15" customHeight="1">
      <c r="E233" s="29" t="s">
        <v>46</v>
      </c>
    </row>
    <row r="234" spans="1:16" ht="13.15" customHeight="1">
      <c r="A234" t="s">
        <v>43</v>
      </c>
      <c r="B234" s="5" t="s">
        <v>226</v>
      </c>
      <c r="C234" s="5" t="s">
        <v>227</v>
      </c>
      <c r="E234" s="24" t="s">
        <v>228</v>
      </c>
      <c r="F234" s="25" t="s">
        <v>48</v>
      </c>
      <c r="G234" s="26">
        <v>60</v>
      </c>
      <c r="H234" s="25">
        <v>0</v>
      </c>
      <c r="I234" s="25">
        <f>ROUND(G234*H234,6)</f>
        <v>0</v>
      </c>
      <c r="L234" s="27">
        <v>0</v>
      </c>
      <c r="M234" s="22">
        <f>ROUND(ROUND(L234,2)*ROUND(G234,3),2)</f>
        <v>0</v>
      </c>
      <c r="N234" s="25" t="s">
        <v>49</v>
      </c>
      <c r="O234">
        <f>(M234*21)/100</f>
        <v>0</v>
      </c>
      <c r="P234" t="s">
        <v>50</v>
      </c>
    </row>
    <row r="235" spans="1:5" ht="13.15" customHeight="1">
      <c r="A235" s="28" t="s">
        <v>51</v>
      </c>
      <c r="E235" s="29" t="s">
        <v>228</v>
      </c>
    </row>
    <row r="236" spans="1:5" ht="13.15" customHeight="1">
      <c r="A236" s="28" t="s">
        <v>52</v>
      </c>
      <c r="E236" s="30" t="s">
        <v>46</v>
      </c>
    </row>
    <row r="237" ht="13.15" customHeight="1">
      <c r="E237" s="29" t="s">
        <v>46</v>
      </c>
    </row>
    <row r="238" spans="1:16" ht="13.15" customHeight="1">
      <c r="A238" t="s">
        <v>43</v>
      </c>
      <c r="B238" s="5" t="s">
        <v>76</v>
      </c>
      <c r="C238" s="5" t="s">
        <v>229</v>
      </c>
      <c r="E238" s="24" t="s">
        <v>230</v>
      </c>
      <c r="F238" s="25" t="s">
        <v>48</v>
      </c>
      <c r="G238" s="26">
        <v>5</v>
      </c>
      <c r="H238" s="25">
        <v>0</v>
      </c>
      <c r="I238" s="25">
        <f>ROUND(G238*H238,6)</f>
        <v>0</v>
      </c>
      <c r="L238" s="27">
        <v>0</v>
      </c>
      <c r="M238" s="22">
        <f>ROUND(ROUND(L238,2)*ROUND(G238,3),2)</f>
        <v>0</v>
      </c>
      <c r="N238" s="25" t="s">
        <v>49</v>
      </c>
      <c r="O238">
        <f>(M238*21)/100</f>
        <v>0</v>
      </c>
      <c r="P238" t="s">
        <v>50</v>
      </c>
    </row>
    <row r="239" spans="1:5" ht="13.15" customHeight="1">
      <c r="A239" s="28" t="s">
        <v>51</v>
      </c>
      <c r="E239" s="29" t="s">
        <v>230</v>
      </c>
    </row>
    <row r="240" spans="1:5" ht="13.15" customHeight="1">
      <c r="A240" s="28" t="s">
        <v>52</v>
      </c>
      <c r="E240" s="30" t="s">
        <v>46</v>
      </c>
    </row>
    <row r="241" ht="13.15" customHeight="1">
      <c r="E241" s="29" t="s">
        <v>46</v>
      </c>
    </row>
    <row r="242" spans="1:16" ht="13.15" customHeight="1">
      <c r="A242" t="s">
        <v>43</v>
      </c>
      <c r="B242" s="5" t="s">
        <v>79</v>
      </c>
      <c r="C242" s="5" t="s">
        <v>231</v>
      </c>
      <c r="E242" s="24" t="s">
        <v>232</v>
      </c>
      <c r="F242" s="25" t="s">
        <v>48</v>
      </c>
      <c r="G242" s="26">
        <v>1</v>
      </c>
      <c r="H242" s="25">
        <v>0</v>
      </c>
      <c r="I242" s="25">
        <f>ROUND(G242*H242,6)</f>
        <v>0</v>
      </c>
      <c r="L242" s="27">
        <v>0</v>
      </c>
      <c r="M242" s="22">
        <f>ROUND(ROUND(L242,2)*ROUND(G242,3),2)</f>
        <v>0</v>
      </c>
      <c r="N242" s="25" t="s">
        <v>49</v>
      </c>
      <c r="O242">
        <f>(M242*21)/100</f>
        <v>0</v>
      </c>
      <c r="P242" t="s">
        <v>50</v>
      </c>
    </row>
    <row r="243" spans="1:5" ht="13.15" customHeight="1">
      <c r="A243" s="28" t="s">
        <v>51</v>
      </c>
      <c r="E243" s="29" t="s">
        <v>232</v>
      </c>
    </row>
    <row r="244" spans="1:5" ht="13.15" customHeight="1">
      <c r="A244" s="28" t="s">
        <v>52</v>
      </c>
      <c r="E244" s="30" t="s">
        <v>46</v>
      </c>
    </row>
    <row r="245" ht="13.15" customHeight="1">
      <c r="E245" s="29" t="s">
        <v>46</v>
      </c>
    </row>
    <row r="246" spans="1:16" ht="13.15" customHeight="1">
      <c r="A246" t="s">
        <v>43</v>
      </c>
      <c r="B246" s="5" t="s">
        <v>84</v>
      </c>
      <c r="C246" s="5" t="s">
        <v>233</v>
      </c>
      <c r="E246" s="24" t="s">
        <v>234</v>
      </c>
      <c r="F246" s="25" t="s">
        <v>48</v>
      </c>
      <c r="G246" s="26">
        <v>2</v>
      </c>
      <c r="H246" s="25">
        <v>0</v>
      </c>
      <c r="I246" s="25">
        <f>ROUND(G246*H246,6)</f>
        <v>0</v>
      </c>
      <c r="L246" s="27">
        <v>0</v>
      </c>
      <c r="M246" s="22">
        <f>ROUND(ROUND(L246,2)*ROUND(G246,3),2)</f>
        <v>0</v>
      </c>
      <c r="N246" s="25" t="s">
        <v>49</v>
      </c>
      <c r="O246">
        <f>(M246*21)/100</f>
        <v>0</v>
      </c>
      <c r="P246" t="s">
        <v>50</v>
      </c>
    </row>
    <row r="247" spans="1:5" ht="13.15" customHeight="1">
      <c r="A247" s="28" t="s">
        <v>51</v>
      </c>
      <c r="E247" s="29" t="s">
        <v>234</v>
      </c>
    </row>
    <row r="248" spans="1:5" ht="13.15" customHeight="1">
      <c r="A248" s="28" t="s">
        <v>52</v>
      </c>
      <c r="E248" s="30" t="s">
        <v>46</v>
      </c>
    </row>
    <row r="249" ht="13.15" customHeight="1">
      <c r="E249" s="29" t="s">
        <v>46</v>
      </c>
    </row>
    <row r="250" spans="1:16" ht="13.15" customHeight="1">
      <c r="A250" t="s">
        <v>43</v>
      </c>
      <c r="B250" s="5" t="s">
        <v>92</v>
      </c>
      <c r="C250" s="5" t="s">
        <v>235</v>
      </c>
      <c r="E250" s="24" t="s">
        <v>236</v>
      </c>
      <c r="F250" s="25" t="s">
        <v>48</v>
      </c>
      <c r="G250" s="26">
        <v>1</v>
      </c>
      <c r="H250" s="25">
        <v>0</v>
      </c>
      <c r="I250" s="25">
        <f>ROUND(G250*H250,6)</f>
        <v>0</v>
      </c>
      <c r="L250" s="27">
        <v>0</v>
      </c>
      <c r="M250" s="22">
        <f>ROUND(ROUND(L250,2)*ROUND(G250,3),2)</f>
        <v>0</v>
      </c>
      <c r="N250" s="25" t="s">
        <v>49</v>
      </c>
      <c r="O250">
        <f>(M250*21)/100</f>
        <v>0</v>
      </c>
      <c r="P250" t="s">
        <v>50</v>
      </c>
    </row>
    <row r="251" spans="1:5" ht="13.15" customHeight="1">
      <c r="A251" s="28" t="s">
        <v>51</v>
      </c>
      <c r="E251" s="29" t="s">
        <v>236</v>
      </c>
    </row>
    <row r="252" spans="1:5" ht="13.15" customHeight="1">
      <c r="A252" s="28" t="s">
        <v>52</v>
      </c>
      <c r="E252" s="30" t="s">
        <v>46</v>
      </c>
    </row>
    <row r="253" ht="13.15" customHeight="1">
      <c r="E253" s="29" t="s">
        <v>46</v>
      </c>
    </row>
    <row r="254" spans="1:16" ht="13.15" customHeight="1">
      <c r="A254" t="s">
        <v>43</v>
      </c>
      <c r="B254" s="5" t="s">
        <v>81</v>
      </c>
      <c r="C254" s="5" t="s">
        <v>237</v>
      </c>
      <c r="E254" s="24" t="s">
        <v>238</v>
      </c>
      <c r="F254" s="25" t="s">
        <v>48</v>
      </c>
      <c r="G254" s="26">
        <v>12</v>
      </c>
      <c r="H254" s="25">
        <v>0</v>
      </c>
      <c r="I254" s="25">
        <f>ROUND(G254*H254,6)</f>
        <v>0</v>
      </c>
      <c r="L254" s="27">
        <v>0</v>
      </c>
      <c r="M254" s="22">
        <f>ROUND(ROUND(L254,2)*ROUND(G254,3),2)</f>
        <v>0</v>
      </c>
      <c r="N254" s="25" t="s">
        <v>49</v>
      </c>
      <c r="O254">
        <f>(M254*21)/100</f>
        <v>0</v>
      </c>
      <c r="P254" t="s">
        <v>50</v>
      </c>
    </row>
    <row r="255" spans="1:5" ht="13.15" customHeight="1">
      <c r="A255" s="28" t="s">
        <v>51</v>
      </c>
      <c r="E255" s="29" t="s">
        <v>238</v>
      </c>
    </row>
    <row r="256" spans="1:5" ht="13.15" customHeight="1">
      <c r="A256" s="28" t="s">
        <v>52</v>
      </c>
      <c r="E256" s="30" t="s">
        <v>46</v>
      </c>
    </row>
    <row r="257" ht="13.15" customHeight="1">
      <c r="E257" s="29" t="s">
        <v>46</v>
      </c>
    </row>
    <row r="258" spans="1:16" ht="13.15" customHeight="1">
      <c r="A258" t="s">
        <v>43</v>
      </c>
      <c r="B258" s="5" t="s">
        <v>97</v>
      </c>
      <c r="C258" s="5" t="s">
        <v>239</v>
      </c>
      <c r="E258" s="24" t="s">
        <v>240</v>
      </c>
      <c r="F258" s="25" t="s">
        <v>58</v>
      </c>
      <c r="G258" s="26">
        <v>12</v>
      </c>
      <c r="H258" s="25">
        <v>0</v>
      </c>
      <c r="I258" s="25">
        <f>ROUND(G258*H258,6)</f>
        <v>0</v>
      </c>
      <c r="L258" s="27">
        <v>0</v>
      </c>
      <c r="M258" s="22">
        <f>ROUND(ROUND(L258,2)*ROUND(G258,3),2)</f>
        <v>0</v>
      </c>
      <c r="N258" s="25" t="s">
        <v>49</v>
      </c>
      <c r="O258">
        <f>(M258*21)/100</f>
        <v>0</v>
      </c>
      <c r="P258" t="s">
        <v>50</v>
      </c>
    </row>
    <row r="259" spans="1:5" ht="13.15" customHeight="1">
      <c r="A259" s="28" t="s">
        <v>51</v>
      </c>
      <c r="E259" s="29" t="s">
        <v>240</v>
      </c>
    </row>
    <row r="260" spans="1:5" ht="13.15" customHeight="1">
      <c r="A260" s="28" t="s">
        <v>52</v>
      </c>
      <c r="E260" s="30" t="s">
        <v>46</v>
      </c>
    </row>
    <row r="261" ht="13.15" customHeight="1">
      <c r="E261" s="29" t="s">
        <v>46</v>
      </c>
    </row>
    <row r="262" spans="1:16" ht="13.15" customHeight="1">
      <c r="A262" t="s">
        <v>43</v>
      </c>
      <c r="B262" s="5" t="s">
        <v>87</v>
      </c>
      <c r="C262" s="5" t="s">
        <v>241</v>
      </c>
      <c r="E262" s="24" t="s">
        <v>242</v>
      </c>
      <c r="F262" s="25" t="s">
        <v>58</v>
      </c>
      <c r="G262" s="26">
        <v>12</v>
      </c>
      <c r="H262" s="25">
        <v>0</v>
      </c>
      <c r="I262" s="25">
        <f>ROUND(G262*H262,6)</f>
        <v>0</v>
      </c>
      <c r="L262" s="27">
        <v>0</v>
      </c>
      <c r="M262" s="22">
        <f>ROUND(ROUND(L262,2)*ROUND(G262,3),2)</f>
        <v>0</v>
      </c>
      <c r="N262" s="25" t="s">
        <v>49</v>
      </c>
      <c r="O262">
        <f>(M262*21)/100</f>
        <v>0</v>
      </c>
      <c r="P262" t="s">
        <v>50</v>
      </c>
    </row>
    <row r="263" spans="1:5" ht="13.15" customHeight="1">
      <c r="A263" s="28" t="s">
        <v>51</v>
      </c>
      <c r="E263" s="29" t="s">
        <v>242</v>
      </c>
    </row>
    <row r="264" spans="1:5" ht="13.15" customHeight="1">
      <c r="A264" s="28" t="s">
        <v>52</v>
      </c>
      <c r="E264" s="30" t="s">
        <v>46</v>
      </c>
    </row>
    <row r="265" ht="13.15" customHeight="1">
      <c r="E265" s="29" t="s">
        <v>46</v>
      </c>
    </row>
    <row r="266" spans="1:16" ht="13.15" customHeight="1">
      <c r="A266" t="s">
        <v>43</v>
      </c>
      <c r="B266" s="5" t="s">
        <v>102</v>
      </c>
      <c r="C266" s="5" t="s">
        <v>243</v>
      </c>
      <c r="E266" s="24" t="s">
        <v>244</v>
      </c>
      <c r="F266" s="25" t="s">
        <v>58</v>
      </c>
      <c r="G266" s="26">
        <v>25</v>
      </c>
      <c r="H266" s="25">
        <v>0</v>
      </c>
      <c r="I266" s="25">
        <f>ROUND(G266*H266,6)</f>
        <v>0</v>
      </c>
      <c r="L266" s="27">
        <v>0</v>
      </c>
      <c r="M266" s="22">
        <f>ROUND(ROUND(L266,2)*ROUND(G266,3),2)</f>
        <v>0</v>
      </c>
      <c r="N266" s="25" t="s">
        <v>49</v>
      </c>
      <c r="O266">
        <f>(M266*21)/100</f>
        <v>0</v>
      </c>
      <c r="P266" t="s">
        <v>50</v>
      </c>
    </row>
    <row r="267" spans="1:5" ht="13.15" customHeight="1">
      <c r="A267" s="28" t="s">
        <v>51</v>
      </c>
      <c r="E267" s="29" t="s">
        <v>244</v>
      </c>
    </row>
    <row r="268" spans="1:5" ht="13.15" customHeight="1">
      <c r="A268" s="28" t="s">
        <v>52</v>
      </c>
      <c r="E268" s="30" t="s">
        <v>46</v>
      </c>
    </row>
    <row r="269" ht="13.15" customHeight="1">
      <c r="E269" s="29" t="s">
        <v>46</v>
      </c>
    </row>
    <row r="270" spans="1:16" ht="13.15" customHeight="1">
      <c r="A270" t="s">
        <v>43</v>
      </c>
      <c r="B270" s="5" t="s">
        <v>100</v>
      </c>
      <c r="C270" s="5" t="s">
        <v>245</v>
      </c>
      <c r="E270" s="24" t="s">
        <v>246</v>
      </c>
      <c r="F270" s="25" t="s">
        <v>58</v>
      </c>
      <c r="G270" s="26">
        <v>25</v>
      </c>
      <c r="H270" s="25">
        <v>0</v>
      </c>
      <c r="I270" s="25">
        <f>ROUND(G270*H270,6)</f>
        <v>0</v>
      </c>
      <c r="L270" s="27">
        <v>0</v>
      </c>
      <c r="M270" s="22">
        <f>ROUND(ROUND(L270,2)*ROUND(G270,3),2)</f>
        <v>0</v>
      </c>
      <c r="N270" s="25" t="s">
        <v>49</v>
      </c>
      <c r="O270">
        <f>(M270*21)/100</f>
        <v>0</v>
      </c>
      <c r="P270" t="s">
        <v>50</v>
      </c>
    </row>
    <row r="271" spans="1:5" ht="13.15" customHeight="1">
      <c r="A271" s="28" t="s">
        <v>51</v>
      </c>
      <c r="E271" s="29" t="s">
        <v>246</v>
      </c>
    </row>
    <row r="272" spans="1:5" ht="13.15" customHeight="1">
      <c r="A272" s="28" t="s">
        <v>52</v>
      </c>
      <c r="E272" s="30" t="s">
        <v>46</v>
      </c>
    </row>
    <row r="273" ht="13.15" customHeight="1">
      <c r="E273" s="29" t="s">
        <v>46</v>
      </c>
    </row>
    <row r="274" spans="1:16" ht="13.15" customHeight="1">
      <c r="A274" t="s">
        <v>43</v>
      </c>
      <c r="B274" s="5" t="s">
        <v>154</v>
      </c>
      <c r="C274" s="5" t="s">
        <v>247</v>
      </c>
      <c r="E274" s="24" t="s">
        <v>248</v>
      </c>
      <c r="F274" s="25" t="s">
        <v>48</v>
      </c>
      <c r="G274" s="26">
        <v>6</v>
      </c>
      <c r="H274" s="25">
        <v>0</v>
      </c>
      <c r="I274" s="25">
        <f>ROUND(G274*H274,6)</f>
        <v>0</v>
      </c>
      <c r="L274" s="27">
        <v>0</v>
      </c>
      <c r="M274" s="22">
        <f>ROUND(ROUND(L274,2)*ROUND(G274,3),2)</f>
        <v>0</v>
      </c>
      <c r="N274" s="25" t="s">
        <v>49</v>
      </c>
      <c r="O274">
        <f>(M274*21)/100</f>
        <v>0</v>
      </c>
      <c r="P274" t="s">
        <v>50</v>
      </c>
    </row>
    <row r="275" spans="1:5" ht="13.15" customHeight="1">
      <c r="A275" s="28" t="s">
        <v>51</v>
      </c>
      <c r="E275" s="29" t="s">
        <v>248</v>
      </c>
    </row>
    <row r="276" spans="1:5" ht="13.15" customHeight="1">
      <c r="A276" s="28" t="s">
        <v>52</v>
      </c>
      <c r="E276" s="30" t="s">
        <v>46</v>
      </c>
    </row>
    <row r="277" ht="13.15" customHeight="1">
      <c r="E277" s="29" t="s">
        <v>46</v>
      </c>
    </row>
    <row r="278" spans="1:16" ht="13.15" customHeight="1">
      <c r="A278" t="s">
        <v>43</v>
      </c>
      <c r="B278" s="5" t="s">
        <v>158</v>
      </c>
      <c r="C278" s="5" t="s">
        <v>249</v>
      </c>
      <c r="E278" s="24" t="s">
        <v>250</v>
      </c>
      <c r="F278" s="25" t="s">
        <v>48</v>
      </c>
      <c r="G278" s="26">
        <v>2</v>
      </c>
      <c r="H278" s="25">
        <v>0</v>
      </c>
      <c r="I278" s="25">
        <f>ROUND(G278*H278,6)</f>
        <v>0</v>
      </c>
      <c r="L278" s="27">
        <v>0</v>
      </c>
      <c r="M278" s="22">
        <f>ROUND(ROUND(L278,2)*ROUND(G278,3),2)</f>
        <v>0</v>
      </c>
      <c r="N278" s="25" t="s">
        <v>49</v>
      </c>
      <c r="O278">
        <f>(M278*21)/100</f>
        <v>0</v>
      </c>
      <c r="P278" t="s">
        <v>50</v>
      </c>
    </row>
    <row r="279" spans="1:5" ht="13.15" customHeight="1">
      <c r="A279" s="28" t="s">
        <v>51</v>
      </c>
      <c r="E279" s="29" t="s">
        <v>250</v>
      </c>
    </row>
    <row r="280" spans="1:5" ht="13.15" customHeight="1">
      <c r="A280" s="28" t="s">
        <v>52</v>
      </c>
      <c r="E280" s="30" t="s">
        <v>46</v>
      </c>
    </row>
    <row r="281" ht="13.15" customHeight="1">
      <c r="E281" s="29" t="s">
        <v>46</v>
      </c>
    </row>
    <row r="282" spans="1:16" ht="13.15" customHeight="1">
      <c r="A282" t="s">
        <v>43</v>
      </c>
      <c r="B282" s="5" t="s">
        <v>68</v>
      </c>
      <c r="C282" s="5" t="s">
        <v>251</v>
      </c>
      <c r="E282" s="24" t="s">
        <v>252</v>
      </c>
      <c r="F282" s="25" t="s">
        <v>48</v>
      </c>
      <c r="G282" s="26">
        <v>6</v>
      </c>
      <c r="H282" s="25">
        <v>0</v>
      </c>
      <c r="I282" s="25">
        <f>ROUND(G282*H282,6)</f>
        <v>0</v>
      </c>
      <c r="L282" s="27">
        <v>0</v>
      </c>
      <c r="M282" s="22">
        <f>ROUND(ROUND(L282,2)*ROUND(G282,3),2)</f>
        <v>0</v>
      </c>
      <c r="N282" s="25" t="s">
        <v>49</v>
      </c>
      <c r="O282">
        <f>(M282*21)/100</f>
        <v>0</v>
      </c>
      <c r="P282" t="s">
        <v>50</v>
      </c>
    </row>
    <row r="283" spans="1:5" ht="13.15" customHeight="1">
      <c r="A283" s="28" t="s">
        <v>51</v>
      </c>
      <c r="E283" s="29" t="s">
        <v>252</v>
      </c>
    </row>
    <row r="284" spans="1:5" ht="13.15" customHeight="1">
      <c r="A284" s="28" t="s">
        <v>52</v>
      </c>
      <c r="E284" s="30" t="s">
        <v>46</v>
      </c>
    </row>
    <row r="285" ht="13.15" customHeight="1">
      <c r="E285" s="29" t="s">
        <v>46</v>
      </c>
    </row>
    <row r="286" spans="1:16" ht="13.15" customHeight="1">
      <c r="A286" t="s">
        <v>43</v>
      </c>
      <c r="B286" s="5" t="s">
        <v>71</v>
      </c>
      <c r="C286" s="5" t="s">
        <v>253</v>
      </c>
      <c r="E286" s="24" t="s">
        <v>254</v>
      </c>
      <c r="F286" s="25" t="s">
        <v>48</v>
      </c>
      <c r="G286" s="26">
        <v>2</v>
      </c>
      <c r="H286" s="25">
        <v>0</v>
      </c>
      <c r="I286" s="25">
        <f>ROUND(G286*H286,6)</f>
        <v>0</v>
      </c>
      <c r="L286" s="27">
        <v>0</v>
      </c>
      <c r="M286" s="22">
        <f>ROUND(ROUND(L286,2)*ROUND(G286,3),2)</f>
        <v>0</v>
      </c>
      <c r="N286" s="25" t="s">
        <v>49</v>
      </c>
      <c r="O286">
        <f>(M286*21)/100</f>
        <v>0</v>
      </c>
      <c r="P286" t="s">
        <v>50</v>
      </c>
    </row>
    <row r="287" spans="1:5" ht="13.15" customHeight="1">
      <c r="A287" s="28" t="s">
        <v>51</v>
      </c>
      <c r="E287" s="29" t="s">
        <v>254</v>
      </c>
    </row>
    <row r="288" spans="1:5" ht="13.15" customHeight="1">
      <c r="A288" s="28" t="s">
        <v>52</v>
      </c>
      <c r="E288" s="30" t="s">
        <v>46</v>
      </c>
    </row>
    <row r="289" ht="13.15" customHeight="1">
      <c r="E289" s="29" t="s">
        <v>46</v>
      </c>
    </row>
    <row r="290" spans="1:16" ht="13.15" customHeight="1">
      <c r="A290" t="s">
        <v>43</v>
      </c>
      <c r="B290" s="5" t="s">
        <v>89</v>
      </c>
      <c r="C290" s="5" t="s">
        <v>255</v>
      </c>
      <c r="E290" s="24" t="s">
        <v>256</v>
      </c>
      <c r="F290" s="25" t="s">
        <v>48</v>
      </c>
      <c r="G290" s="26">
        <v>3</v>
      </c>
      <c r="H290" s="25">
        <v>0</v>
      </c>
      <c r="I290" s="25">
        <f>ROUND(G290*H290,6)</f>
        <v>0</v>
      </c>
      <c r="L290" s="27">
        <v>0</v>
      </c>
      <c r="M290" s="22">
        <f>ROUND(ROUND(L290,2)*ROUND(G290,3),2)</f>
        <v>0</v>
      </c>
      <c r="N290" s="25" t="s">
        <v>49</v>
      </c>
      <c r="O290">
        <f>(M290*21)/100</f>
        <v>0</v>
      </c>
      <c r="P290" t="s">
        <v>50</v>
      </c>
    </row>
    <row r="291" spans="1:5" ht="13.15" customHeight="1">
      <c r="A291" s="28" t="s">
        <v>51</v>
      </c>
      <c r="E291" s="29" t="s">
        <v>256</v>
      </c>
    </row>
    <row r="292" spans="1:5" ht="13.15" customHeight="1">
      <c r="A292" s="28" t="s">
        <v>52</v>
      </c>
      <c r="E292" s="30" t="s">
        <v>46</v>
      </c>
    </row>
    <row r="293" ht="13.15" customHeight="1">
      <c r="E293" s="29" t="s">
        <v>46</v>
      </c>
    </row>
    <row r="294" spans="1:16" ht="13.15" customHeight="1">
      <c r="A294" t="s">
        <v>43</v>
      </c>
      <c r="B294" s="5" t="s">
        <v>168</v>
      </c>
      <c r="C294" s="5" t="s">
        <v>257</v>
      </c>
      <c r="E294" s="24" t="s">
        <v>258</v>
      </c>
      <c r="F294" s="25" t="s">
        <v>48</v>
      </c>
      <c r="G294" s="26">
        <v>3</v>
      </c>
      <c r="H294" s="25">
        <v>0</v>
      </c>
      <c r="I294" s="25">
        <f>ROUND(G294*H294,6)</f>
        <v>0</v>
      </c>
      <c r="L294" s="27">
        <v>0</v>
      </c>
      <c r="M294" s="22">
        <f>ROUND(ROUND(L294,2)*ROUND(G294,3),2)</f>
        <v>0</v>
      </c>
      <c r="N294" s="25" t="s">
        <v>49</v>
      </c>
      <c r="O294">
        <f>(M294*21)/100</f>
        <v>0</v>
      </c>
      <c r="P294" t="s">
        <v>50</v>
      </c>
    </row>
    <row r="295" spans="1:5" ht="13.15" customHeight="1">
      <c r="A295" s="28" t="s">
        <v>51</v>
      </c>
      <c r="E295" s="29" t="s">
        <v>258</v>
      </c>
    </row>
    <row r="296" spans="1:5" ht="13.15" customHeight="1">
      <c r="A296" s="28" t="s">
        <v>52</v>
      </c>
      <c r="E296" s="30" t="s">
        <v>46</v>
      </c>
    </row>
    <row r="297" ht="13.15" customHeight="1">
      <c r="E297" s="29" t="s">
        <v>46</v>
      </c>
    </row>
    <row r="298" spans="1:16" ht="13.15" customHeight="1">
      <c r="A298" t="s">
        <v>43</v>
      </c>
      <c r="B298" s="5" t="s">
        <v>112</v>
      </c>
      <c r="C298" s="5" t="s">
        <v>259</v>
      </c>
      <c r="E298" s="24" t="s">
        <v>260</v>
      </c>
      <c r="F298" s="25" t="s">
        <v>48</v>
      </c>
      <c r="G298" s="26">
        <v>3</v>
      </c>
      <c r="H298" s="25">
        <v>0</v>
      </c>
      <c r="I298" s="25">
        <f>ROUND(G298*H298,6)</f>
        <v>0</v>
      </c>
      <c r="L298" s="27">
        <v>0</v>
      </c>
      <c r="M298" s="22">
        <f>ROUND(ROUND(L298,2)*ROUND(G298,3),2)</f>
        <v>0</v>
      </c>
      <c r="N298" s="25" t="s">
        <v>49</v>
      </c>
      <c r="O298">
        <f>(M298*21)/100</f>
        <v>0</v>
      </c>
      <c r="P298" t="s">
        <v>50</v>
      </c>
    </row>
    <row r="299" spans="1:5" ht="13.15" customHeight="1">
      <c r="A299" s="28" t="s">
        <v>51</v>
      </c>
      <c r="E299" s="29" t="s">
        <v>260</v>
      </c>
    </row>
    <row r="300" spans="1:5" ht="13.15" customHeight="1">
      <c r="A300" s="28" t="s">
        <v>52</v>
      </c>
      <c r="E300" s="30" t="s">
        <v>46</v>
      </c>
    </row>
    <row r="301" ht="13.15" customHeight="1">
      <c r="E301" s="29" t="s">
        <v>46</v>
      </c>
    </row>
    <row r="302" spans="1:16" ht="13.15" customHeight="1">
      <c r="A302" t="s">
        <v>43</v>
      </c>
      <c r="B302" s="5" t="s">
        <v>175</v>
      </c>
      <c r="C302" s="5" t="s">
        <v>261</v>
      </c>
      <c r="E302" s="24" t="s">
        <v>262</v>
      </c>
      <c r="F302" s="25" t="s">
        <v>48</v>
      </c>
      <c r="G302" s="26">
        <v>3</v>
      </c>
      <c r="H302" s="25">
        <v>0</v>
      </c>
      <c r="I302" s="25">
        <f>ROUND(G302*H302,6)</f>
        <v>0</v>
      </c>
      <c r="L302" s="27">
        <v>0</v>
      </c>
      <c r="M302" s="22">
        <f>ROUND(ROUND(L302,2)*ROUND(G302,3),2)</f>
        <v>0</v>
      </c>
      <c r="N302" s="25" t="s">
        <v>49</v>
      </c>
      <c r="O302">
        <f>(M302*21)/100</f>
        <v>0</v>
      </c>
      <c r="P302" t="s">
        <v>50</v>
      </c>
    </row>
    <row r="303" spans="1:5" ht="13.15" customHeight="1">
      <c r="A303" s="28" t="s">
        <v>51</v>
      </c>
      <c r="E303" s="29" t="s">
        <v>262</v>
      </c>
    </row>
    <row r="304" spans="1:5" ht="13.15" customHeight="1">
      <c r="A304" s="28" t="s">
        <v>52</v>
      </c>
      <c r="E304" s="30" t="s">
        <v>46</v>
      </c>
    </row>
    <row r="305" ht="13.15" customHeight="1">
      <c r="E305" s="29" t="s">
        <v>46</v>
      </c>
    </row>
    <row r="306" spans="1:16" ht="13.15" customHeight="1">
      <c r="A306" t="s">
        <v>43</v>
      </c>
      <c r="B306" s="5" t="s">
        <v>109</v>
      </c>
      <c r="C306" s="5" t="s">
        <v>263</v>
      </c>
      <c r="E306" s="24" t="s">
        <v>264</v>
      </c>
      <c r="F306" s="25" t="s">
        <v>48</v>
      </c>
      <c r="G306" s="26">
        <v>4</v>
      </c>
      <c r="H306" s="25">
        <v>0</v>
      </c>
      <c r="I306" s="25">
        <f>ROUND(G306*H306,6)</f>
        <v>0</v>
      </c>
      <c r="L306" s="27">
        <v>0</v>
      </c>
      <c r="M306" s="22">
        <f>ROUND(ROUND(L306,2)*ROUND(G306,3),2)</f>
        <v>0</v>
      </c>
      <c r="N306" s="25" t="s">
        <v>49</v>
      </c>
      <c r="O306">
        <f>(M306*21)/100</f>
        <v>0</v>
      </c>
      <c r="P306" t="s">
        <v>50</v>
      </c>
    </row>
    <row r="307" spans="1:5" ht="13.15" customHeight="1">
      <c r="A307" s="28" t="s">
        <v>51</v>
      </c>
      <c r="E307" s="29" t="s">
        <v>264</v>
      </c>
    </row>
    <row r="308" spans="1:5" ht="13.15" customHeight="1">
      <c r="A308" s="28" t="s">
        <v>52</v>
      </c>
      <c r="E308" s="30" t="s">
        <v>46</v>
      </c>
    </row>
    <row r="309" ht="13.15" customHeight="1">
      <c r="E309" s="29" t="s">
        <v>46</v>
      </c>
    </row>
    <row r="310" spans="1:13" ht="13.15" customHeight="1">
      <c r="A310" t="s">
        <v>40</v>
      </c>
      <c r="C310" s="6" t="s">
        <v>265</v>
      </c>
      <c r="E310" s="23" t="s">
        <v>266</v>
      </c>
      <c r="J310" s="22">
        <f>0</f>
        <v>0</v>
      </c>
      <c r="K310" s="22">
        <f>0</f>
        <v>0</v>
      </c>
      <c r="L310" s="22">
        <f>0+L311+L315+L319+L323+L327+L331+L335+L339+L343+L347+L351+L355+L359+L363+L367+L371+L375+L379+L383+L387+L391+L395+L399+L403+L407+L411+L415+L419+L423</f>
        <v>0</v>
      </c>
      <c r="M310" s="22">
        <f>0+M311+M315+M319+M323+M327+M331+M335+M339+M343+M347+M351+M355+M359+M363+M367+M371+M375+M379+M383+M387+M391+M395+M399+M403+M407+M411+M415+M419+M423</f>
        <v>0</v>
      </c>
    </row>
    <row r="311" spans="1:16" ht="13.15" customHeight="1">
      <c r="A311" t="s">
        <v>43</v>
      </c>
      <c r="B311" s="5" t="s">
        <v>267</v>
      </c>
      <c r="C311" s="5" t="s">
        <v>268</v>
      </c>
      <c r="E311" s="24" t="s">
        <v>269</v>
      </c>
      <c r="F311" s="25" t="s">
        <v>167</v>
      </c>
      <c r="G311" s="26">
        <v>1</v>
      </c>
      <c r="H311" s="25">
        <v>0</v>
      </c>
      <c r="I311" s="25">
        <f>ROUND(G311*H311,6)</f>
        <v>0</v>
      </c>
      <c r="L311" s="27">
        <v>0</v>
      </c>
      <c r="M311" s="22">
        <f>ROUND(ROUND(L311,2)*ROUND(G311,3),2)</f>
        <v>0</v>
      </c>
      <c r="N311" s="25" t="s">
        <v>49</v>
      </c>
      <c r="O311">
        <f>(M311*21)/100</f>
        <v>0</v>
      </c>
      <c r="P311" t="s">
        <v>50</v>
      </c>
    </row>
    <row r="312" spans="1:5" ht="13.15" customHeight="1">
      <c r="A312" s="28" t="s">
        <v>51</v>
      </c>
      <c r="E312" s="29" t="s">
        <v>269</v>
      </c>
    </row>
    <row r="313" spans="1:5" ht="13.15" customHeight="1">
      <c r="A313" s="28" t="s">
        <v>52</v>
      </c>
      <c r="E313" s="30" t="s">
        <v>46</v>
      </c>
    </row>
    <row r="314" ht="13.15" customHeight="1">
      <c r="E314" s="29" t="s">
        <v>46</v>
      </c>
    </row>
    <row r="315" spans="1:16" ht="13.15" customHeight="1">
      <c r="A315" t="s">
        <v>43</v>
      </c>
      <c r="B315" s="5" t="s">
        <v>270</v>
      </c>
      <c r="C315" s="5" t="s">
        <v>271</v>
      </c>
      <c r="E315" s="24" t="s">
        <v>272</v>
      </c>
      <c r="F315" s="25" t="s">
        <v>58</v>
      </c>
      <c r="G315" s="26">
        <v>12</v>
      </c>
      <c r="H315" s="25">
        <v>0</v>
      </c>
      <c r="I315" s="25">
        <f>ROUND(G315*H315,6)</f>
        <v>0</v>
      </c>
      <c r="L315" s="27">
        <v>0</v>
      </c>
      <c r="M315" s="22">
        <f>ROUND(ROUND(L315,2)*ROUND(G315,3),2)</f>
        <v>0</v>
      </c>
      <c r="N315" s="25" t="s">
        <v>49</v>
      </c>
      <c r="O315">
        <f>(M315*21)/100</f>
        <v>0</v>
      </c>
      <c r="P315" t="s">
        <v>50</v>
      </c>
    </row>
    <row r="316" spans="1:5" ht="13.15" customHeight="1">
      <c r="A316" s="28" t="s">
        <v>51</v>
      </c>
      <c r="E316" s="29" t="s">
        <v>272</v>
      </c>
    </row>
    <row r="317" spans="1:5" ht="13.15" customHeight="1">
      <c r="A317" s="28" t="s">
        <v>52</v>
      </c>
      <c r="E317" s="30" t="s">
        <v>46</v>
      </c>
    </row>
    <row r="318" ht="13.15" customHeight="1">
      <c r="E318" s="29" t="s">
        <v>46</v>
      </c>
    </row>
    <row r="319" spans="1:16" ht="13.15" customHeight="1">
      <c r="A319" t="s">
        <v>43</v>
      </c>
      <c r="B319" s="5" t="s">
        <v>273</v>
      </c>
      <c r="C319" s="5" t="s">
        <v>271</v>
      </c>
      <c r="D319" t="s">
        <v>44</v>
      </c>
      <c r="E319" s="24" t="s">
        <v>274</v>
      </c>
      <c r="F319" s="25" t="s">
        <v>167</v>
      </c>
      <c r="G319" s="26">
        <v>1</v>
      </c>
      <c r="H319" s="25">
        <v>0</v>
      </c>
      <c r="I319" s="25">
        <f>ROUND(G319*H319,6)</f>
        <v>0</v>
      </c>
      <c r="L319" s="27">
        <v>0</v>
      </c>
      <c r="M319" s="22">
        <f>ROUND(ROUND(L319,2)*ROUND(G319,3),2)</f>
        <v>0</v>
      </c>
      <c r="N319" s="25" t="s">
        <v>49</v>
      </c>
      <c r="O319">
        <f>(M319*21)/100</f>
        <v>0</v>
      </c>
      <c r="P319" t="s">
        <v>50</v>
      </c>
    </row>
    <row r="320" spans="1:5" ht="13.15" customHeight="1">
      <c r="A320" s="28" t="s">
        <v>51</v>
      </c>
      <c r="E320" s="29" t="s">
        <v>274</v>
      </c>
    </row>
    <row r="321" spans="1:5" ht="13.15" customHeight="1">
      <c r="A321" s="28" t="s">
        <v>52</v>
      </c>
      <c r="E321" s="30" t="s">
        <v>46</v>
      </c>
    </row>
    <row r="322" ht="13.15" customHeight="1">
      <c r="E322" s="29" t="s">
        <v>46</v>
      </c>
    </row>
    <row r="323" spans="1:16" ht="13.15" customHeight="1">
      <c r="A323" t="s">
        <v>43</v>
      </c>
      <c r="B323" s="5" t="s">
        <v>275</v>
      </c>
      <c r="C323" s="5" t="s">
        <v>276</v>
      </c>
      <c r="E323" s="24" t="s">
        <v>277</v>
      </c>
      <c r="F323" s="25" t="s">
        <v>58</v>
      </c>
      <c r="G323" s="26">
        <v>12</v>
      </c>
      <c r="H323" s="25">
        <v>0</v>
      </c>
      <c r="I323" s="25">
        <f>ROUND(G323*H323,6)</f>
        <v>0</v>
      </c>
      <c r="L323" s="27">
        <v>0</v>
      </c>
      <c r="M323" s="22">
        <f>ROUND(ROUND(L323,2)*ROUND(G323,3),2)</f>
        <v>0</v>
      </c>
      <c r="N323" s="25" t="s">
        <v>49</v>
      </c>
      <c r="O323">
        <f>(M323*21)/100</f>
        <v>0</v>
      </c>
      <c r="P323" t="s">
        <v>50</v>
      </c>
    </row>
    <row r="324" spans="1:5" ht="13.15" customHeight="1">
      <c r="A324" s="28" t="s">
        <v>51</v>
      </c>
      <c r="E324" s="29" t="s">
        <v>277</v>
      </c>
    </row>
    <row r="325" spans="1:5" ht="13.15" customHeight="1">
      <c r="A325" s="28" t="s">
        <v>52</v>
      </c>
      <c r="E325" s="30" t="s">
        <v>46</v>
      </c>
    </row>
    <row r="326" ht="13.15" customHeight="1">
      <c r="E326" s="29" t="s">
        <v>46</v>
      </c>
    </row>
    <row r="327" spans="1:16" ht="13.15" customHeight="1">
      <c r="A327" t="s">
        <v>43</v>
      </c>
      <c r="B327" s="5" t="s">
        <v>278</v>
      </c>
      <c r="C327" s="5" t="s">
        <v>279</v>
      </c>
      <c r="E327" s="24" t="s">
        <v>280</v>
      </c>
      <c r="F327" s="25" t="s">
        <v>58</v>
      </c>
      <c r="G327" s="26">
        <v>25</v>
      </c>
      <c r="H327" s="25">
        <v>0</v>
      </c>
      <c r="I327" s="25">
        <f>ROUND(G327*H327,6)</f>
        <v>0</v>
      </c>
      <c r="L327" s="27">
        <v>0</v>
      </c>
      <c r="M327" s="22">
        <f>ROUND(ROUND(L327,2)*ROUND(G327,3),2)</f>
        <v>0</v>
      </c>
      <c r="N327" s="25" t="s">
        <v>49</v>
      </c>
      <c r="O327">
        <f>(M327*21)/100</f>
        <v>0</v>
      </c>
      <c r="P327" t="s">
        <v>50</v>
      </c>
    </row>
    <row r="328" spans="1:5" ht="13.15" customHeight="1">
      <c r="A328" s="28" t="s">
        <v>51</v>
      </c>
      <c r="E328" s="29" t="s">
        <v>280</v>
      </c>
    </row>
    <row r="329" spans="1:5" ht="13.15" customHeight="1">
      <c r="A329" s="28" t="s">
        <v>52</v>
      </c>
      <c r="E329" s="30" t="s">
        <v>46</v>
      </c>
    </row>
    <row r="330" ht="13.15" customHeight="1">
      <c r="E330" s="29" t="s">
        <v>46</v>
      </c>
    </row>
    <row r="331" spans="1:16" ht="13.15" customHeight="1">
      <c r="A331" t="s">
        <v>43</v>
      </c>
      <c r="B331" s="5" t="s">
        <v>281</v>
      </c>
      <c r="C331" s="5" t="s">
        <v>282</v>
      </c>
      <c r="E331" s="24" t="s">
        <v>283</v>
      </c>
      <c r="F331" s="25" t="s">
        <v>58</v>
      </c>
      <c r="G331" s="26">
        <v>25</v>
      </c>
      <c r="H331" s="25">
        <v>0</v>
      </c>
      <c r="I331" s="25">
        <f>ROUND(G331*H331,6)</f>
        <v>0</v>
      </c>
      <c r="L331" s="27">
        <v>0</v>
      </c>
      <c r="M331" s="22">
        <f>ROUND(ROUND(L331,2)*ROUND(G331,3),2)</f>
        <v>0</v>
      </c>
      <c r="N331" s="25" t="s">
        <v>49</v>
      </c>
      <c r="O331">
        <f>(M331*21)/100</f>
        <v>0</v>
      </c>
      <c r="P331" t="s">
        <v>50</v>
      </c>
    </row>
    <row r="332" spans="1:5" ht="13.15" customHeight="1">
      <c r="A332" s="28" t="s">
        <v>51</v>
      </c>
      <c r="E332" s="29" t="s">
        <v>283</v>
      </c>
    </row>
    <row r="333" spans="1:5" ht="13.15" customHeight="1">
      <c r="A333" s="28" t="s">
        <v>52</v>
      </c>
      <c r="E333" s="30" t="s">
        <v>46</v>
      </c>
    </row>
    <row r="334" ht="13.15" customHeight="1">
      <c r="E334" s="29" t="s">
        <v>46</v>
      </c>
    </row>
    <row r="335" spans="1:16" ht="13.15" customHeight="1">
      <c r="A335" t="s">
        <v>43</v>
      </c>
      <c r="B335" s="5" t="s">
        <v>284</v>
      </c>
      <c r="C335" s="5" t="s">
        <v>285</v>
      </c>
      <c r="E335" s="24" t="s">
        <v>286</v>
      </c>
      <c r="F335" s="25" t="s">
        <v>48</v>
      </c>
      <c r="G335" s="26">
        <v>1</v>
      </c>
      <c r="H335" s="25">
        <v>0</v>
      </c>
      <c r="I335" s="25">
        <f>ROUND(G335*H335,6)</f>
        <v>0</v>
      </c>
      <c r="L335" s="27">
        <v>0</v>
      </c>
      <c r="M335" s="22">
        <f>ROUND(ROUND(L335,2)*ROUND(G335,3),2)</f>
        <v>0</v>
      </c>
      <c r="N335" s="25" t="s">
        <v>49</v>
      </c>
      <c r="O335">
        <f>(M335*21)/100</f>
        <v>0</v>
      </c>
      <c r="P335" t="s">
        <v>50</v>
      </c>
    </row>
    <row r="336" spans="1:5" ht="13.15" customHeight="1">
      <c r="A336" s="28" t="s">
        <v>51</v>
      </c>
      <c r="E336" s="29" t="s">
        <v>286</v>
      </c>
    </row>
    <row r="337" spans="1:5" ht="13.15" customHeight="1">
      <c r="A337" s="28" t="s">
        <v>52</v>
      </c>
      <c r="E337" s="30" t="s">
        <v>46</v>
      </c>
    </row>
    <row r="338" ht="13.15" customHeight="1">
      <c r="E338" s="29" t="s">
        <v>46</v>
      </c>
    </row>
    <row r="339" spans="1:16" ht="13.15" customHeight="1">
      <c r="A339" t="s">
        <v>43</v>
      </c>
      <c r="B339" s="5" t="s">
        <v>287</v>
      </c>
      <c r="C339" s="5" t="s">
        <v>285</v>
      </c>
      <c r="D339" t="s">
        <v>44</v>
      </c>
      <c r="E339" s="24" t="s">
        <v>286</v>
      </c>
      <c r="F339" s="25" t="s">
        <v>48</v>
      </c>
      <c r="G339" s="26">
        <v>1</v>
      </c>
      <c r="H339" s="25">
        <v>0</v>
      </c>
      <c r="I339" s="25">
        <f>ROUND(G339*H339,6)</f>
        <v>0</v>
      </c>
      <c r="L339" s="27">
        <v>0</v>
      </c>
      <c r="M339" s="22">
        <f>ROUND(ROUND(L339,2)*ROUND(G339,3),2)</f>
        <v>0</v>
      </c>
      <c r="N339" s="25" t="s">
        <v>49</v>
      </c>
      <c r="O339">
        <f>(M339*21)/100</f>
        <v>0</v>
      </c>
      <c r="P339" t="s">
        <v>50</v>
      </c>
    </row>
    <row r="340" spans="1:5" ht="13.15" customHeight="1">
      <c r="A340" s="28" t="s">
        <v>51</v>
      </c>
      <c r="E340" s="29" t="s">
        <v>286</v>
      </c>
    </row>
    <row r="341" spans="1:5" ht="13.15" customHeight="1">
      <c r="A341" s="28" t="s">
        <v>52</v>
      </c>
      <c r="E341" s="30" t="s">
        <v>46</v>
      </c>
    </row>
    <row r="342" ht="13.15" customHeight="1">
      <c r="E342" s="29" t="s">
        <v>46</v>
      </c>
    </row>
    <row r="343" spans="1:16" ht="13.15" customHeight="1">
      <c r="A343" t="s">
        <v>43</v>
      </c>
      <c r="B343" s="5" t="s">
        <v>288</v>
      </c>
      <c r="C343" s="5" t="s">
        <v>285</v>
      </c>
      <c r="D343" t="s">
        <v>50</v>
      </c>
      <c r="E343" s="24" t="s">
        <v>286</v>
      </c>
      <c r="F343" s="25" t="s">
        <v>48</v>
      </c>
      <c r="G343" s="26">
        <v>2</v>
      </c>
      <c r="H343" s="25">
        <v>0</v>
      </c>
      <c r="I343" s="25">
        <f>ROUND(G343*H343,6)</f>
        <v>0</v>
      </c>
      <c r="L343" s="27">
        <v>0</v>
      </c>
      <c r="M343" s="22">
        <f>ROUND(ROUND(L343,2)*ROUND(G343,3),2)</f>
        <v>0</v>
      </c>
      <c r="N343" s="25" t="s">
        <v>49</v>
      </c>
      <c r="O343">
        <f>(M343*21)/100</f>
        <v>0</v>
      </c>
      <c r="P343" t="s">
        <v>50</v>
      </c>
    </row>
    <row r="344" spans="1:5" ht="13.15" customHeight="1">
      <c r="A344" s="28" t="s">
        <v>51</v>
      </c>
      <c r="E344" s="29" t="s">
        <v>286</v>
      </c>
    </row>
    <row r="345" spans="1:5" ht="13.15" customHeight="1">
      <c r="A345" s="28" t="s">
        <v>52</v>
      </c>
      <c r="E345" s="30" t="s">
        <v>46</v>
      </c>
    </row>
    <row r="346" ht="13.15" customHeight="1">
      <c r="E346" s="29" t="s">
        <v>46</v>
      </c>
    </row>
    <row r="347" spans="1:16" ht="13.15" customHeight="1">
      <c r="A347" t="s">
        <v>43</v>
      </c>
      <c r="B347" s="5" t="s">
        <v>289</v>
      </c>
      <c r="C347" s="5" t="s">
        <v>290</v>
      </c>
      <c r="E347" s="24" t="s">
        <v>291</v>
      </c>
      <c r="F347" s="25" t="s">
        <v>48</v>
      </c>
      <c r="G347" s="26">
        <v>5</v>
      </c>
      <c r="H347" s="25">
        <v>0</v>
      </c>
      <c r="I347" s="25">
        <f>ROUND(G347*H347,6)</f>
        <v>0</v>
      </c>
      <c r="L347" s="27">
        <v>0</v>
      </c>
      <c r="M347" s="22">
        <f>ROUND(ROUND(L347,2)*ROUND(G347,3),2)</f>
        <v>0</v>
      </c>
      <c r="N347" s="25" t="s">
        <v>49</v>
      </c>
      <c r="O347">
        <f>(M347*21)/100</f>
        <v>0</v>
      </c>
      <c r="P347" t="s">
        <v>50</v>
      </c>
    </row>
    <row r="348" spans="1:5" ht="13.15" customHeight="1">
      <c r="A348" s="28" t="s">
        <v>51</v>
      </c>
      <c r="E348" s="29" t="s">
        <v>291</v>
      </c>
    </row>
    <row r="349" spans="1:5" ht="13.15" customHeight="1">
      <c r="A349" s="28" t="s">
        <v>52</v>
      </c>
      <c r="E349" s="30" t="s">
        <v>46</v>
      </c>
    </row>
    <row r="350" ht="13.15" customHeight="1">
      <c r="E350" s="29" t="s">
        <v>46</v>
      </c>
    </row>
    <row r="351" spans="1:16" ht="13.15" customHeight="1">
      <c r="A351" t="s">
        <v>43</v>
      </c>
      <c r="B351" s="5" t="s">
        <v>292</v>
      </c>
      <c r="C351" s="5" t="s">
        <v>293</v>
      </c>
      <c r="E351" s="24" t="s">
        <v>294</v>
      </c>
      <c r="F351" s="25" t="s">
        <v>48</v>
      </c>
      <c r="G351" s="26">
        <v>12</v>
      </c>
      <c r="H351" s="25">
        <v>0</v>
      </c>
      <c r="I351" s="25">
        <f>ROUND(G351*H351,6)</f>
        <v>0</v>
      </c>
      <c r="L351" s="27">
        <v>0</v>
      </c>
      <c r="M351" s="22">
        <f>ROUND(ROUND(L351,2)*ROUND(G351,3),2)</f>
        <v>0</v>
      </c>
      <c r="N351" s="25" t="s">
        <v>49</v>
      </c>
      <c r="O351">
        <f>(M351*21)/100</f>
        <v>0</v>
      </c>
      <c r="P351" t="s">
        <v>50</v>
      </c>
    </row>
    <row r="352" spans="1:5" ht="13.15" customHeight="1">
      <c r="A352" s="28" t="s">
        <v>51</v>
      </c>
      <c r="E352" s="29" t="s">
        <v>294</v>
      </c>
    </row>
    <row r="353" spans="1:5" ht="13.15" customHeight="1">
      <c r="A353" s="28" t="s">
        <v>52</v>
      </c>
      <c r="E353" s="30" t="s">
        <v>46</v>
      </c>
    </row>
    <row r="354" ht="13.15" customHeight="1">
      <c r="E354" s="29" t="s">
        <v>46</v>
      </c>
    </row>
    <row r="355" spans="1:16" ht="13.15" customHeight="1">
      <c r="A355" t="s">
        <v>43</v>
      </c>
      <c r="B355" s="5" t="s">
        <v>295</v>
      </c>
      <c r="C355" s="5" t="s">
        <v>296</v>
      </c>
      <c r="E355" s="24" t="s">
        <v>297</v>
      </c>
      <c r="F355" s="25" t="s">
        <v>48</v>
      </c>
      <c r="G355" s="26">
        <v>48</v>
      </c>
      <c r="H355" s="25">
        <v>0</v>
      </c>
      <c r="I355" s="25">
        <f>ROUND(G355*H355,6)</f>
        <v>0</v>
      </c>
      <c r="L355" s="27">
        <v>0</v>
      </c>
      <c r="M355" s="22">
        <f>ROUND(ROUND(L355,2)*ROUND(G355,3),2)</f>
        <v>0</v>
      </c>
      <c r="N355" s="25" t="s">
        <v>49</v>
      </c>
      <c r="O355">
        <f>(M355*21)/100</f>
        <v>0</v>
      </c>
      <c r="P355" t="s">
        <v>50</v>
      </c>
    </row>
    <row r="356" spans="1:5" ht="13.15" customHeight="1">
      <c r="A356" s="28" t="s">
        <v>51</v>
      </c>
      <c r="E356" s="29" t="s">
        <v>297</v>
      </c>
    </row>
    <row r="357" spans="1:5" ht="13.15" customHeight="1">
      <c r="A357" s="28" t="s">
        <v>52</v>
      </c>
      <c r="E357" s="30" t="s">
        <v>46</v>
      </c>
    </row>
    <row r="358" ht="13.15" customHeight="1">
      <c r="E358" s="29" t="s">
        <v>46</v>
      </c>
    </row>
    <row r="359" spans="1:16" ht="13.15" customHeight="1">
      <c r="A359" t="s">
        <v>43</v>
      </c>
      <c r="B359" s="5" t="s">
        <v>298</v>
      </c>
      <c r="C359" s="5" t="s">
        <v>299</v>
      </c>
      <c r="E359" s="24" t="s">
        <v>300</v>
      </c>
      <c r="F359" s="25" t="s">
        <v>48</v>
      </c>
      <c r="G359" s="26">
        <v>160</v>
      </c>
      <c r="H359" s="25">
        <v>0</v>
      </c>
      <c r="I359" s="25">
        <f>ROUND(G359*H359,6)</f>
        <v>0</v>
      </c>
      <c r="L359" s="27">
        <v>0</v>
      </c>
      <c r="M359" s="22">
        <f>ROUND(ROUND(L359,2)*ROUND(G359,3),2)</f>
        <v>0</v>
      </c>
      <c r="N359" s="25" t="s">
        <v>49</v>
      </c>
      <c r="O359">
        <f>(M359*21)/100</f>
        <v>0</v>
      </c>
      <c r="P359" t="s">
        <v>50</v>
      </c>
    </row>
    <row r="360" spans="1:5" ht="13.15" customHeight="1">
      <c r="A360" s="28" t="s">
        <v>51</v>
      </c>
      <c r="E360" s="29" t="s">
        <v>300</v>
      </c>
    </row>
    <row r="361" spans="1:5" ht="13.15" customHeight="1">
      <c r="A361" s="28" t="s">
        <v>52</v>
      </c>
      <c r="E361" s="30" t="s">
        <v>46</v>
      </c>
    </row>
    <row r="362" ht="13.15" customHeight="1">
      <c r="E362" s="29" t="s">
        <v>46</v>
      </c>
    </row>
    <row r="363" spans="1:16" ht="13.15" customHeight="1">
      <c r="A363" t="s">
        <v>43</v>
      </c>
      <c r="B363" s="5" t="s">
        <v>301</v>
      </c>
      <c r="C363" s="5" t="s">
        <v>302</v>
      </c>
      <c r="E363" s="24" t="s">
        <v>303</v>
      </c>
      <c r="F363" s="25" t="s">
        <v>48</v>
      </c>
      <c r="G363" s="26">
        <v>6</v>
      </c>
      <c r="H363" s="25">
        <v>0</v>
      </c>
      <c r="I363" s="25">
        <f>ROUND(G363*H363,6)</f>
        <v>0</v>
      </c>
      <c r="L363" s="27">
        <v>0</v>
      </c>
      <c r="M363" s="22">
        <f>ROUND(ROUND(L363,2)*ROUND(G363,3),2)</f>
        <v>0</v>
      </c>
      <c r="N363" s="25" t="s">
        <v>49</v>
      </c>
      <c r="O363">
        <f>(M363*21)/100</f>
        <v>0</v>
      </c>
      <c r="P363" t="s">
        <v>50</v>
      </c>
    </row>
    <row r="364" spans="1:5" ht="13.15" customHeight="1">
      <c r="A364" s="28" t="s">
        <v>51</v>
      </c>
      <c r="E364" s="29" t="s">
        <v>303</v>
      </c>
    </row>
    <row r="365" spans="1:5" ht="13.15" customHeight="1">
      <c r="A365" s="28" t="s">
        <v>52</v>
      </c>
      <c r="E365" s="30" t="s">
        <v>46</v>
      </c>
    </row>
    <row r="366" ht="13.15" customHeight="1">
      <c r="E366" s="29" t="s">
        <v>46</v>
      </c>
    </row>
    <row r="367" spans="1:16" ht="13.15" customHeight="1">
      <c r="A367" t="s">
        <v>43</v>
      </c>
      <c r="B367" s="5" t="s">
        <v>304</v>
      </c>
      <c r="C367" s="5" t="s">
        <v>305</v>
      </c>
      <c r="E367" s="24" t="s">
        <v>306</v>
      </c>
      <c r="F367" s="25" t="s">
        <v>48</v>
      </c>
      <c r="G367" s="26">
        <v>3</v>
      </c>
      <c r="H367" s="25">
        <v>0</v>
      </c>
      <c r="I367" s="25">
        <f>ROUND(G367*H367,6)</f>
        <v>0</v>
      </c>
      <c r="L367" s="27">
        <v>0</v>
      </c>
      <c r="M367" s="22">
        <f>ROUND(ROUND(L367,2)*ROUND(G367,3),2)</f>
        <v>0</v>
      </c>
      <c r="N367" s="25" t="s">
        <v>49</v>
      </c>
      <c r="O367">
        <f>(M367*21)/100</f>
        <v>0</v>
      </c>
      <c r="P367" t="s">
        <v>50</v>
      </c>
    </row>
    <row r="368" spans="1:5" ht="13.15" customHeight="1">
      <c r="A368" s="28" t="s">
        <v>51</v>
      </c>
      <c r="E368" s="29" t="s">
        <v>306</v>
      </c>
    </row>
    <row r="369" spans="1:5" ht="13.15" customHeight="1">
      <c r="A369" s="28" t="s">
        <v>52</v>
      </c>
      <c r="E369" s="30" t="s">
        <v>46</v>
      </c>
    </row>
    <row r="370" ht="13.15" customHeight="1">
      <c r="E370" s="29" t="s">
        <v>46</v>
      </c>
    </row>
    <row r="371" spans="1:16" ht="13.15" customHeight="1">
      <c r="A371" t="s">
        <v>43</v>
      </c>
      <c r="B371" s="5" t="s">
        <v>307</v>
      </c>
      <c r="C371" s="5" t="s">
        <v>305</v>
      </c>
      <c r="D371" t="s">
        <v>44</v>
      </c>
      <c r="E371" s="24" t="s">
        <v>308</v>
      </c>
      <c r="F371" s="25" t="s">
        <v>48</v>
      </c>
      <c r="G371" s="26">
        <v>4</v>
      </c>
      <c r="H371" s="25">
        <v>0</v>
      </c>
      <c r="I371" s="25">
        <f>ROUND(G371*H371,6)</f>
        <v>0</v>
      </c>
      <c r="L371" s="27">
        <v>0</v>
      </c>
      <c r="M371" s="22">
        <f>ROUND(ROUND(L371,2)*ROUND(G371,3),2)</f>
        <v>0</v>
      </c>
      <c r="N371" s="25" t="s">
        <v>49</v>
      </c>
      <c r="O371">
        <f>(M371*21)/100</f>
        <v>0</v>
      </c>
      <c r="P371" t="s">
        <v>50</v>
      </c>
    </row>
    <row r="372" spans="1:5" ht="13.15" customHeight="1">
      <c r="A372" s="28" t="s">
        <v>51</v>
      </c>
      <c r="E372" s="29" t="s">
        <v>308</v>
      </c>
    </row>
    <row r="373" spans="1:5" ht="13.15" customHeight="1">
      <c r="A373" s="28" t="s">
        <v>52</v>
      </c>
      <c r="E373" s="30" t="s">
        <v>46</v>
      </c>
    </row>
    <row r="374" ht="13.15" customHeight="1">
      <c r="E374" s="29" t="s">
        <v>46</v>
      </c>
    </row>
    <row r="375" spans="1:16" ht="13.15" customHeight="1">
      <c r="A375" t="s">
        <v>43</v>
      </c>
      <c r="B375" s="5" t="s">
        <v>309</v>
      </c>
      <c r="C375" s="5" t="s">
        <v>310</v>
      </c>
      <c r="E375" s="24" t="s">
        <v>311</v>
      </c>
      <c r="F375" s="25" t="s">
        <v>48</v>
      </c>
      <c r="G375" s="26">
        <v>3</v>
      </c>
      <c r="H375" s="25">
        <v>0</v>
      </c>
      <c r="I375" s="25">
        <f>ROUND(G375*H375,6)</f>
        <v>0</v>
      </c>
      <c r="L375" s="27">
        <v>0</v>
      </c>
      <c r="M375" s="22">
        <f>ROUND(ROUND(L375,2)*ROUND(G375,3),2)</f>
        <v>0</v>
      </c>
      <c r="N375" s="25" t="s">
        <v>49</v>
      </c>
      <c r="O375">
        <f>(M375*21)/100</f>
        <v>0</v>
      </c>
      <c r="P375" t="s">
        <v>50</v>
      </c>
    </row>
    <row r="376" spans="1:5" ht="13.15" customHeight="1">
      <c r="A376" s="28" t="s">
        <v>51</v>
      </c>
      <c r="E376" s="29" t="s">
        <v>311</v>
      </c>
    </row>
    <row r="377" spans="1:5" ht="13.15" customHeight="1">
      <c r="A377" s="28" t="s">
        <v>52</v>
      </c>
      <c r="E377" s="30" t="s">
        <v>46</v>
      </c>
    </row>
    <row r="378" ht="13.15" customHeight="1">
      <c r="E378" s="29" t="s">
        <v>46</v>
      </c>
    </row>
    <row r="379" spans="1:16" ht="13.15" customHeight="1">
      <c r="A379" t="s">
        <v>43</v>
      </c>
      <c r="B379" s="5" t="s">
        <v>312</v>
      </c>
      <c r="C379" s="5" t="s">
        <v>310</v>
      </c>
      <c r="D379" t="s">
        <v>44</v>
      </c>
      <c r="E379" s="24" t="s">
        <v>311</v>
      </c>
      <c r="F379" s="25" t="s">
        <v>48</v>
      </c>
      <c r="G379" s="26">
        <v>3</v>
      </c>
      <c r="H379" s="25">
        <v>0</v>
      </c>
      <c r="I379" s="25">
        <f>ROUND(G379*H379,6)</f>
        <v>0</v>
      </c>
      <c r="L379" s="27">
        <v>0</v>
      </c>
      <c r="M379" s="22">
        <f>ROUND(ROUND(L379,2)*ROUND(G379,3),2)</f>
        <v>0</v>
      </c>
      <c r="N379" s="25" t="s">
        <v>49</v>
      </c>
      <c r="O379">
        <f>(M379*21)/100</f>
        <v>0</v>
      </c>
      <c r="P379" t="s">
        <v>50</v>
      </c>
    </row>
    <row r="380" spans="1:5" ht="13.15" customHeight="1">
      <c r="A380" s="28" t="s">
        <v>51</v>
      </c>
      <c r="E380" s="29" t="s">
        <v>311</v>
      </c>
    </row>
    <row r="381" spans="1:5" ht="13.15" customHeight="1">
      <c r="A381" s="28" t="s">
        <v>52</v>
      </c>
      <c r="E381" s="30" t="s">
        <v>46</v>
      </c>
    </row>
    <row r="382" ht="13.15" customHeight="1">
      <c r="E382" s="29" t="s">
        <v>46</v>
      </c>
    </row>
    <row r="383" spans="1:16" ht="13.15" customHeight="1">
      <c r="A383" t="s">
        <v>43</v>
      </c>
      <c r="B383" s="5" t="s">
        <v>313</v>
      </c>
      <c r="C383" s="5" t="s">
        <v>314</v>
      </c>
      <c r="E383" s="24" t="s">
        <v>315</v>
      </c>
      <c r="F383" s="25" t="s">
        <v>48</v>
      </c>
      <c r="G383" s="26">
        <v>3</v>
      </c>
      <c r="H383" s="25">
        <v>0</v>
      </c>
      <c r="I383" s="25">
        <f>ROUND(G383*H383,6)</f>
        <v>0</v>
      </c>
      <c r="L383" s="27">
        <v>0</v>
      </c>
      <c r="M383" s="22">
        <f>ROUND(ROUND(L383,2)*ROUND(G383,3),2)</f>
        <v>0</v>
      </c>
      <c r="N383" s="25" t="s">
        <v>49</v>
      </c>
      <c r="O383">
        <f>(M383*21)/100</f>
        <v>0</v>
      </c>
      <c r="P383" t="s">
        <v>50</v>
      </c>
    </row>
    <row r="384" spans="1:5" ht="13.15" customHeight="1">
      <c r="A384" s="28" t="s">
        <v>51</v>
      </c>
      <c r="E384" s="29" t="s">
        <v>315</v>
      </c>
    </row>
    <row r="385" spans="1:5" ht="13.15" customHeight="1">
      <c r="A385" s="28" t="s">
        <v>52</v>
      </c>
      <c r="E385" s="30" t="s">
        <v>46</v>
      </c>
    </row>
    <row r="386" ht="13.15" customHeight="1">
      <c r="E386" s="29" t="s">
        <v>46</v>
      </c>
    </row>
    <row r="387" spans="1:16" ht="13.15" customHeight="1">
      <c r="A387" t="s">
        <v>43</v>
      </c>
      <c r="B387" s="5" t="s">
        <v>316</v>
      </c>
      <c r="C387" s="5" t="s">
        <v>317</v>
      </c>
      <c r="E387" s="24" t="s">
        <v>318</v>
      </c>
      <c r="F387" s="25" t="s">
        <v>48</v>
      </c>
      <c r="G387" s="26">
        <v>60</v>
      </c>
      <c r="H387" s="25">
        <v>0</v>
      </c>
      <c r="I387" s="25">
        <f>ROUND(G387*H387,6)</f>
        <v>0</v>
      </c>
      <c r="L387" s="27">
        <v>0</v>
      </c>
      <c r="M387" s="22">
        <f>ROUND(ROUND(L387,2)*ROUND(G387,3),2)</f>
        <v>0</v>
      </c>
      <c r="N387" s="25" t="s">
        <v>49</v>
      </c>
      <c r="O387">
        <f>(M387*21)/100</f>
        <v>0</v>
      </c>
      <c r="P387" t="s">
        <v>50</v>
      </c>
    </row>
    <row r="388" spans="1:5" ht="13.15" customHeight="1">
      <c r="A388" s="28" t="s">
        <v>51</v>
      </c>
      <c r="E388" s="29" t="s">
        <v>318</v>
      </c>
    </row>
    <row r="389" spans="1:5" ht="13.15" customHeight="1">
      <c r="A389" s="28" t="s">
        <v>52</v>
      </c>
      <c r="E389" s="30" t="s">
        <v>46</v>
      </c>
    </row>
    <row r="390" ht="13.15" customHeight="1">
      <c r="E390" s="29" t="s">
        <v>46</v>
      </c>
    </row>
    <row r="391" spans="1:16" ht="13.15" customHeight="1">
      <c r="A391" t="s">
        <v>43</v>
      </c>
      <c r="B391" s="5" t="s">
        <v>319</v>
      </c>
      <c r="C391" s="5" t="s">
        <v>320</v>
      </c>
      <c r="E391" s="24" t="s">
        <v>321</v>
      </c>
      <c r="F391" s="25" t="s">
        <v>48</v>
      </c>
      <c r="G391" s="26">
        <v>4</v>
      </c>
      <c r="H391" s="25">
        <v>0</v>
      </c>
      <c r="I391" s="25">
        <f>ROUND(G391*H391,6)</f>
        <v>0</v>
      </c>
      <c r="L391" s="27">
        <v>0</v>
      </c>
      <c r="M391" s="22">
        <f>ROUND(ROUND(L391,2)*ROUND(G391,3),2)</f>
        <v>0</v>
      </c>
      <c r="N391" s="25" t="s">
        <v>49</v>
      </c>
      <c r="O391">
        <f>(M391*21)/100</f>
        <v>0</v>
      </c>
      <c r="P391" t="s">
        <v>50</v>
      </c>
    </row>
    <row r="392" spans="1:5" ht="13.15" customHeight="1">
      <c r="A392" s="28" t="s">
        <v>51</v>
      </c>
      <c r="E392" s="29" t="s">
        <v>321</v>
      </c>
    </row>
    <row r="393" spans="1:5" ht="13.15" customHeight="1">
      <c r="A393" s="28" t="s">
        <v>52</v>
      </c>
      <c r="E393" s="30" t="s">
        <v>46</v>
      </c>
    </row>
    <row r="394" ht="13.15" customHeight="1">
      <c r="E394" s="29" t="s">
        <v>46</v>
      </c>
    </row>
    <row r="395" spans="1:16" ht="13.15" customHeight="1">
      <c r="A395" t="s">
        <v>43</v>
      </c>
      <c r="B395" s="5" t="s">
        <v>322</v>
      </c>
      <c r="C395" s="5" t="s">
        <v>323</v>
      </c>
      <c r="E395" s="24" t="s">
        <v>324</v>
      </c>
      <c r="F395" s="25" t="s">
        <v>48</v>
      </c>
      <c r="G395" s="26">
        <v>1</v>
      </c>
      <c r="H395" s="25">
        <v>0</v>
      </c>
      <c r="I395" s="25">
        <f>ROUND(G395*H395,6)</f>
        <v>0</v>
      </c>
      <c r="L395" s="27">
        <v>0</v>
      </c>
      <c r="M395" s="22">
        <f>ROUND(ROUND(L395,2)*ROUND(G395,3),2)</f>
        <v>0</v>
      </c>
      <c r="N395" s="25" t="s">
        <v>49</v>
      </c>
      <c r="O395">
        <f>(M395*21)/100</f>
        <v>0</v>
      </c>
      <c r="P395" t="s">
        <v>50</v>
      </c>
    </row>
    <row r="396" spans="1:5" ht="13.15" customHeight="1">
      <c r="A396" s="28" t="s">
        <v>51</v>
      </c>
      <c r="E396" s="29" t="s">
        <v>324</v>
      </c>
    </row>
    <row r="397" spans="1:5" ht="13.15" customHeight="1">
      <c r="A397" s="28" t="s">
        <v>52</v>
      </c>
      <c r="E397" s="30" t="s">
        <v>46</v>
      </c>
    </row>
    <row r="398" ht="13.15" customHeight="1">
      <c r="E398" s="29" t="s">
        <v>46</v>
      </c>
    </row>
    <row r="399" spans="1:16" ht="13.15" customHeight="1">
      <c r="A399" t="s">
        <v>43</v>
      </c>
      <c r="B399" s="5" t="s">
        <v>325</v>
      </c>
      <c r="C399" s="5" t="s">
        <v>326</v>
      </c>
      <c r="E399" s="24" t="s">
        <v>327</v>
      </c>
      <c r="F399" s="25" t="s">
        <v>48</v>
      </c>
      <c r="G399" s="26">
        <v>20</v>
      </c>
      <c r="H399" s="25">
        <v>0</v>
      </c>
      <c r="I399" s="25">
        <f>ROUND(G399*H399,6)</f>
        <v>0</v>
      </c>
      <c r="L399" s="27">
        <v>0</v>
      </c>
      <c r="M399" s="22">
        <f>ROUND(ROUND(L399,2)*ROUND(G399,3),2)</f>
        <v>0</v>
      </c>
      <c r="N399" s="25" t="s">
        <v>49</v>
      </c>
      <c r="O399">
        <f>(M399*21)/100</f>
        <v>0</v>
      </c>
      <c r="P399" t="s">
        <v>50</v>
      </c>
    </row>
    <row r="400" spans="1:5" ht="13.15" customHeight="1">
      <c r="A400" s="28" t="s">
        <v>51</v>
      </c>
      <c r="E400" s="29" t="s">
        <v>327</v>
      </c>
    </row>
    <row r="401" spans="1:5" ht="13.15" customHeight="1">
      <c r="A401" s="28" t="s">
        <v>52</v>
      </c>
      <c r="E401" s="30" t="s">
        <v>46</v>
      </c>
    </row>
    <row r="402" ht="13.15" customHeight="1">
      <c r="E402" s="29" t="s">
        <v>46</v>
      </c>
    </row>
    <row r="403" spans="1:16" ht="13.15" customHeight="1">
      <c r="A403" t="s">
        <v>43</v>
      </c>
      <c r="B403" s="5" t="s">
        <v>328</v>
      </c>
      <c r="C403" s="5" t="s">
        <v>326</v>
      </c>
      <c r="D403" t="s">
        <v>44</v>
      </c>
      <c r="E403" s="24" t="s">
        <v>329</v>
      </c>
      <c r="F403" s="25" t="s">
        <v>48</v>
      </c>
      <c r="G403" s="26">
        <v>17</v>
      </c>
      <c r="H403" s="25">
        <v>0</v>
      </c>
      <c r="I403" s="25">
        <f>ROUND(G403*H403,6)</f>
        <v>0</v>
      </c>
      <c r="L403" s="27">
        <v>0</v>
      </c>
      <c r="M403" s="22">
        <f>ROUND(ROUND(L403,2)*ROUND(G403,3),2)</f>
        <v>0</v>
      </c>
      <c r="N403" s="25" t="s">
        <v>49</v>
      </c>
      <c r="O403">
        <f>(M403*21)/100</f>
        <v>0</v>
      </c>
      <c r="P403" t="s">
        <v>50</v>
      </c>
    </row>
    <row r="404" spans="1:5" ht="13.15" customHeight="1">
      <c r="A404" s="28" t="s">
        <v>51</v>
      </c>
      <c r="E404" s="29" t="s">
        <v>329</v>
      </c>
    </row>
    <row r="405" spans="1:5" ht="13.15" customHeight="1">
      <c r="A405" s="28" t="s">
        <v>52</v>
      </c>
      <c r="E405" s="30" t="s">
        <v>46</v>
      </c>
    </row>
    <row r="406" ht="13.15" customHeight="1">
      <c r="E406" s="29" t="s">
        <v>46</v>
      </c>
    </row>
    <row r="407" spans="1:16" ht="13.15" customHeight="1">
      <c r="A407" t="s">
        <v>43</v>
      </c>
      <c r="B407" s="5" t="s">
        <v>330</v>
      </c>
      <c r="C407" s="5" t="s">
        <v>331</v>
      </c>
      <c r="E407" s="24" t="s">
        <v>332</v>
      </c>
      <c r="F407" s="25" t="s">
        <v>58</v>
      </c>
      <c r="G407" s="26">
        <v>110</v>
      </c>
      <c r="H407" s="25">
        <v>0</v>
      </c>
      <c r="I407" s="25">
        <f>ROUND(G407*H407,6)</f>
        <v>0</v>
      </c>
      <c r="L407" s="27">
        <v>0</v>
      </c>
      <c r="M407" s="22">
        <f>ROUND(ROUND(L407,2)*ROUND(G407,3),2)</f>
        <v>0</v>
      </c>
      <c r="N407" s="25" t="s">
        <v>49</v>
      </c>
      <c r="O407">
        <f>(M407*21)/100</f>
        <v>0</v>
      </c>
      <c r="P407" t="s">
        <v>50</v>
      </c>
    </row>
    <row r="408" spans="1:5" ht="13.15" customHeight="1">
      <c r="A408" s="28" t="s">
        <v>51</v>
      </c>
      <c r="E408" s="29" t="s">
        <v>332</v>
      </c>
    </row>
    <row r="409" spans="1:5" ht="13.15" customHeight="1">
      <c r="A409" s="28" t="s">
        <v>52</v>
      </c>
      <c r="E409" s="30" t="s">
        <v>46</v>
      </c>
    </row>
    <row r="410" ht="13.15" customHeight="1">
      <c r="E410" s="29" t="s">
        <v>46</v>
      </c>
    </row>
    <row r="411" spans="1:16" ht="13.15" customHeight="1">
      <c r="A411" t="s">
        <v>43</v>
      </c>
      <c r="B411" s="5" t="s">
        <v>333</v>
      </c>
      <c r="C411" s="5" t="s">
        <v>331</v>
      </c>
      <c r="D411" t="s">
        <v>44</v>
      </c>
      <c r="E411" s="24" t="s">
        <v>332</v>
      </c>
      <c r="F411" s="25" t="s">
        <v>58</v>
      </c>
      <c r="G411" s="26">
        <v>260</v>
      </c>
      <c r="H411" s="25">
        <v>0</v>
      </c>
      <c r="I411" s="25">
        <f>ROUND(G411*H411,6)</f>
        <v>0</v>
      </c>
      <c r="L411" s="27">
        <v>0</v>
      </c>
      <c r="M411" s="22">
        <f>ROUND(ROUND(L411,2)*ROUND(G411,3),2)</f>
        <v>0</v>
      </c>
      <c r="N411" s="25" t="s">
        <v>49</v>
      </c>
      <c r="O411">
        <f>(M411*21)/100</f>
        <v>0</v>
      </c>
      <c r="P411" t="s">
        <v>50</v>
      </c>
    </row>
    <row r="412" spans="1:5" ht="13.15" customHeight="1">
      <c r="A412" s="28" t="s">
        <v>51</v>
      </c>
      <c r="E412" s="29" t="s">
        <v>332</v>
      </c>
    </row>
    <row r="413" spans="1:5" ht="13.15" customHeight="1">
      <c r="A413" s="28" t="s">
        <v>52</v>
      </c>
      <c r="E413" s="30" t="s">
        <v>46</v>
      </c>
    </row>
    <row r="414" ht="13.15" customHeight="1">
      <c r="E414" s="29" t="s">
        <v>46</v>
      </c>
    </row>
    <row r="415" spans="1:16" ht="13.15" customHeight="1">
      <c r="A415" t="s">
        <v>43</v>
      </c>
      <c r="B415" s="5" t="s">
        <v>334</v>
      </c>
      <c r="C415" s="5" t="s">
        <v>335</v>
      </c>
      <c r="E415" s="24" t="s">
        <v>336</v>
      </c>
      <c r="F415" s="25" t="s">
        <v>58</v>
      </c>
      <c r="G415" s="26">
        <v>80</v>
      </c>
      <c r="H415" s="25">
        <v>0</v>
      </c>
      <c r="I415" s="25">
        <f>ROUND(G415*H415,6)</f>
        <v>0</v>
      </c>
      <c r="L415" s="27">
        <v>0</v>
      </c>
      <c r="M415" s="22">
        <f>ROUND(ROUND(L415,2)*ROUND(G415,3),2)</f>
        <v>0</v>
      </c>
      <c r="N415" s="25" t="s">
        <v>49</v>
      </c>
      <c r="O415">
        <f>(M415*21)/100</f>
        <v>0</v>
      </c>
      <c r="P415" t="s">
        <v>50</v>
      </c>
    </row>
    <row r="416" spans="1:5" ht="13.15" customHeight="1">
      <c r="A416" s="28" t="s">
        <v>51</v>
      </c>
      <c r="E416" s="29" t="s">
        <v>336</v>
      </c>
    </row>
    <row r="417" spans="1:5" ht="13.15" customHeight="1">
      <c r="A417" s="28" t="s">
        <v>52</v>
      </c>
      <c r="E417" s="30" t="s">
        <v>46</v>
      </c>
    </row>
    <row r="418" ht="13.15" customHeight="1">
      <c r="E418" s="29" t="s">
        <v>46</v>
      </c>
    </row>
    <row r="419" spans="1:16" ht="13.15" customHeight="1">
      <c r="A419" t="s">
        <v>43</v>
      </c>
      <c r="B419" s="5" t="s">
        <v>337</v>
      </c>
      <c r="C419" s="5" t="s">
        <v>338</v>
      </c>
      <c r="E419" s="24" t="s">
        <v>339</v>
      </c>
      <c r="F419" s="25" t="s">
        <v>58</v>
      </c>
      <c r="G419" s="26">
        <v>35</v>
      </c>
      <c r="H419" s="25">
        <v>0</v>
      </c>
      <c r="I419" s="25">
        <f>ROUND(G419*H419,6)</f>
        <v>0</v>
      </c>
      <c r="L419" s="27">
        <v>0</v>
      </c>
      <c r="M419" s="22">
        <f>ROUND(ROUND(L419,2)*ROUND(G419,3),2)</f>
        <v>0</v>
      </c>
      <c r="N419" s="25" t="s">
        <v>49</v>
      </c>
      <c r="O419">
        <f>(M419*21)/100</f>
        <v>0</v>
      </c>
      <c r="P419" t="s">
        <v>50</v>
      </c>
    </row>
    <row r="420" spans="1:5" ht="13.15" customHeight="1">
      <c r="A420" s="28" t="s">
        <v>51</v>
      </c>
      <c r="E420" s="29" t="s">
        <v>339</v>
      </c>
    </row>
    <row r="421" spans="1:5" ht="13.15" customHeight="1">
      <c r="A421" s="28" t="s">
        <v>52</v>
      </c>
      <c r="E421" s="30" t="s">
        <v>46</v>
      </c>
    </row>
    <row r="422" ht="13.15" customHeight="1">
      <c r="E422" s="29" t="s">
        <v>46</v>
      </c>
    </row>
    <row r="423" spans="1:16" ht="13.15" customHeight="1">
      <c r="A423" t="s">
        <v>43</v>
      </c>
      <c r="B423" s="5" t="s">
        <v>340</v>
      </c>
      <c r="C423" s="5" t="s">
        <v>341</v>
      </c>
      <c r="E423" s="24" t="s">
        <v>342</v>
      </c>
      <c r="F423" s="25" t="s">
        <v>58</v>
      </c>
      <c r="G423" s="26">
        <v>80</v>
      </c>
      <c r="H423" s="25">
        <v>0</v>
      </c>
      <c r="I423" s="25">
        <f>ROUND(G423*H423,6)</f>
        <v>0</v>
      </c>
      <c r="L423" s="27">
        <v>0</v>
      </c>
      <c r="M423" s="22">
        <f>ROUND(ROUND(L423,2)*ROUND(G423,3),2)</f>
        <v>0</v>
      </c>
      <c r="N423" s="25" t="s">
        <v>49</v>
      </c>
      <c r="O423">
        <f>(M423*21)/100</f>
        <v>0</v>
      </c>
      <c r="P423" t="s">
        <v>50</v>
      </c>
    </row>
    <row r="424" spans="1:5" ht="13.15" customHeight="1">
      <c r="A424" s="28" t="s">
        <v>51</v>
      </c>
      <c r="E424" s="29" t="s">
        <v>342</v>
      </c>
    </row>
    <row r="425" spans="1:5" ht="13.15" customHeight="1">
      <c r="A425" s="28" t="s">
        <v>52</v>
      </c>
      <c r="E425" s="30" t="s">
        <v>46</v>
      </c>
    </row>
    <row r="426" ht="13.15" customHeight="1">
      <c r="E426" s="29" t="s">
        <v>46</v>
      </c>
    </row>
    <row r="427" spans="1:13" ht="13.15" customHeight="1">
      <c r="A427" t="s">
        <v>40</v>
      </c>
      <c r="C427" s="6" t="s">
        <v>343</v>
      </c>
      <c r="E427" s="23" t="s">
        <v>344</v>
      </c>
      <c r="J427" s="22">
        <f>0</f>
        <v>0</v>
      </c>
      <c r="K427" s="22">
        <f>0</f>
        <v>0</v>
      </c>
      <c r="L427" s="22">
        <f>0+L428</f>
        <v>0</v>
      </c>
      <c r="M427" s="22">
        <f>0+M428</f>
        <v>0</v>
      </c>
    </row>
    <row r="428" spans="1:16" ht="13.15" customHeight="1">
      <c r="A428" t="s">
        <v>43</v>
      </c>
      <c r="B428" s="5" t="s">
        <v>345</v>
      </c>
      <c r="C428" s="5" t="s">
        <v>346</v>
      </c>
      <c r="E428" s="24" t="s">
        <v>347</v>
      </c>
      <c r="F428" s="25" t="s">
        <v>167</v>
      </c>
      <c r="G428" s="26">
        <v>1</v>
      </c>
      <c r="H428" s="25">
        <v>0</v>
      </c>
      <c r="I428" s="25">
        <f>ROUND(G428*H428,6)</f>
        <v>0</v>
      </c>
      <c r="L428" s="27">
        <v>0</v>
      </c>
      <c r="M428" s="22">
        <f>ROUND(ROUND(L428,2)*ROUND(G428,3),2)</f>
        <v>0</v>
      </c>
      <c r="N428" s="25" t="s">
        <v>63</v>
      </c>
      <c r="O428">
        <f>(M428*21)/100</f>
        <v>0</v>
      </c>
      <c r="P428" t="s">
        <v>50</v>
      </c>
    </row>
    <row r="429" spans="1:5" ht="13.15" customHeight="1">
      <c r="A429" s="28" t="s">
        <v>51</v>
      </c>
      <c r="E429" s="29" t="s">
        <v>347</v>
      </c>
    </row>
    <row r="430" spans="1:5" ht="13.15" customHeight="1">
      <c r="A430" s="28" t="s">
        <v>52</v>
      </c>
      <c r="E430" s="30" t="s">
        <v>46</v>
      </c>
    </row>
    <row r="431" ht="13.15" customHeight="1">
      <c r="E431" s="29" t="s">
        <v>46</v>
      </c>
    </row>
    <row r="432" spans="1:13" ht="13.15" customHeight="1">
      <c r="A432" t="s">
        <v>40</v>
      </c>
      <c r="C432" s="6" t="s">
        <v>348</v>
      </c>
      <c r="E432" s="23" t="s">
        <v>166</v>
      </c>
      <c r="J432" s="22">
        <f>0</f>
        <v>0</v>
      </c>
      <c r="K432" s="22">
        <f>0</f>
        <v>0</v>
      </c>
      <c r="L432" s="22">
        <f>0+L433</f>
        <v>0</v>
      </c>
      <c r="M432" s="22">
        <f>0+M433</f>
        <v>0</v>
      </c>
    </row>
    <row r="433" spans="1:16" ht="13.15" customHeight="1">
      <c r="A433" t="s">
        <v>43</v>
      </c>
      <c r="B433" s="5" t="s">
        <v>349</v>
      </c>
      <c r="C433" s="5" t="s">
        <v>165</v>
      </c>
      <c r="E433" s="24" t="s">
        <v>166</v>
      </c>
      <c r="F433" s="25" t="s">
        <v>178</v>
      </c>
      <c r="G433" s="26">
        <v>3.25</v>
      </c>
      <c r="H433" s="25">
        <v>0</v>
      </c>
      <c r="I433" s="25">
        <f>ROUND(G433*H433,6)</f>
        <v>0</v>
      </c>
      <c r="L433" s="27">
        <v>0</v>
      </c>
      <c r="M433" s="22">
        <f>ROUND(ROUND(L433,2)*ROUND(G433,3),2)</f>
        <v>0</v>
      </c>
      <c r="N433" s="25" t="s">
        <v>63</v>
      </c>
      <c r="O433">
        <f>(M433*21)/100</f>
        <v>0</v>
      </c>
      <c r="P433" t="s">
        <v>50</v>
      </c>
    </row>
    <row r="434" spans="1:5" ht="13.15" customHeight="1">
      <c r="A434" s="28" t="s">
        <v>51</v>
      </c>
      <c r="E434" s="29" t="s">
        <v>350</v>
      </c>
    </row>
    <row r="435" spans="1:5" ht="13.15" customHeight="1">
      <c r="A435" s="28" t="s">
        <v>52</v>
      </c>
      <c r="E435" s="30" t="s">
        <v>46</v>
      </c>
    </row>
    <row r="436" ht="13.15" customHeight="1">
      <c r="E436" s="29" t="s">
        <v>46</v>
      </c>
    </row>
    <row r="437" spans="1:13" ht="13.15" customHeight="1">
      <c r="A437" t="s">
        <v>40</v>
      </c>
      <c r="C437" s="6" t="s">
        <v>351</v>
      </c>
      <c r="E437" s="23" t="s">
        <v>352</v>
      </c>
      <c r="J437" s="22">
        <f>0</f>
        <v>0</v>
      </c>
      <c r="K437" s="22">
        <f>0</f>
        <v>0</v>
      </c>
      <c r="L437" s="22">
        <f>0+L438</f>
        <v>0</v>
      </c>
      <c r="M437" s="22">
        <f>0+M438</f>
        <v>0</v>
      </c>
    </row>
    <row r="438" spans="1:16" ht="13.15" customHeight="1">
      <c r="A438" t="s">
        <v>43</v>
      </c>
      <c r="B438" s="5" t="s">
        <v>353</v>
      </c>
      <c r="C438" s="5" t="s">
        <v>354</v>
      </c>
      <c r="E438" s="24" t="s">
        <v>355</v>
      </c>
      <c r="F438" s="25" t="s">
        <v>171</v>
      </c>
      <c r="G438" s="26">
        <v>5</v>
      </c>
      <c r="H438" s="25">
        <v>0</v>
      </c>
      <c r="I438" s="25">
        <f>ROUND(G438*H438,6)</f>
        <v>0</v>
      </c>
      <c r="L438" s="27">
        <v>0</v>
      </c>
      <c r="M438" s="22">
        <f>ROUND(ROUND(L438,2)*ROUND(G438,3),2)</f>
        <v>0</v>
      </c>
      <c r="N438" s="25" t="s">
        <v>49</v>
      </c>
      <c r="O438">
        <f>(M438*21)/100</f>
        <v>0</v>
      </c>
      <c r="P438" t="s">
        <v>50</v>
      </c>
    </row>
    <row r="439" spans="1:5" ht="13.15" customHeight="1">
      <c r="A439" s="28" t="s">
        <v>51</v>
      </c>
      <c r="E439" s="29" t="s">
        <v>356</v>
      </c>
    </row>
    <row r="440" spans="1:5" ht="13.15" customHeight="1">
      <c r="A440" s="28" t="s">
        <v>52</v>
      </c>
      <c r="E440" s="30" t="s">
        <v>46</v>
      </c>
    </row>
    <row r="441" ht="13.15" customHeight="1">
      <c r="E441" s="29" t="s">
        <v>46</v>
      </c>
    </row>
    <row r="442" spans="1:13" ht="13.15" customHeight="1">
      <c r="A442" t="s">
        <v>40</v>
      </c>
      <c r="C442" s="6" t="s">
        <v>357</v>
      </c>
      <c r="E442" s="23" t="s">
        <v>358</v>
      </c>
      <c r="J442" s="22">
        <f>0</f>
        <v>0</v>
      </c>
      <c r="K442" s="22">
        <f>0</f>
        <v>0</v>
      </c>
      <c r="L442" s="22">
        <f>0+L443+L447</f>
        <v>0</v>
      </c>
      <c r="M442" s="22">
        <f>0+M443+M447</f>
        <v>0</v>
      </c>
    </row>
    <row r="443" spans="1:16" ht="13.15" customHeight="1">
      <c r="A443" t="s">
        <v>43</v>
      </c>
      <c r="B443" s="5" t="s">
        <v>359</v>
      </c>
      <c r="C443" s="5" t="s">
        <v>360</v>
      </c>
      <c r="E443" s="24" t="s">
        <v>358</v>
      </c>
      <c r="F443" s="25" t="s">
        <v>178</v>
      </c>
      <c r="G443" s="26">
        <v>0.5</v>
      </c>
      <c r="H443" s="25">
        <v>0</v>
      </c>
      <c r="I443" s="25">
        <f>ROUND(G443*H443,6)</f>
        <v>0</v>
      </c>
      <c r="L443" s="27">
        <v>0</v>
      </c>
      <c r="M443" s="22">
        <f>ROUND(ROUND(L443,2)*ROUND(G443,3),2)</f>
        <v>0</v>
      </c>
      <c r="N443" s="25" t="s">
        <v>63</v>
      </c>
      <c r="O443">
        <f>(M443*21)/100</f>
        <v>0</v>
      </c>
      <c r="P443" t="s">
        <v>50</v>
      </c>
    </row>
    <row r="444" spans="1:5" ht="13.15" customHeight="1">
      <c r="A444" s="28" t="s">
        <v>51</v>
      </c>
      <c r="E444" s="29" t="s">
        <v>361</v>
      </c>
    </row>
    <row r="445" spans="1:5" ht="13.15" customHeight="1">
      <c r="A445" s="28" t="s">
        <v>52</v>
      </c>
      <c r="E445" s="30" t="s">
        <v>46</v>
      </c>
    </row>
    <row r="446" ht="13.15" customHeight="1">
      <c r="E446" s="29" t="s">
        <v>46</v>
      </c>
    </row>
    <row r="447" spans="1:16" ht="13.15" customHeight="1">
      <c r="A447" t="s">
        <v>43</v>
      </c>
      <c r="B447" s="5" t="s">
        <v>362</v>
      </c>
      <c r="C447" s="5" t="s">
        <v>363</v>
      </c>
      <c r="E447" s="24" t="s">
        <v>364</v>
      </c>
      <c r="F447" s="25" t="s">
        <v>178</v>
      </c>
      <c r="G447" s="26">
        <v>5</v>
      </c>
      <c r="H447" s="25">
        <v>0</v>
      </c>
      <c r="I447" s="25">
        <f>ROUND(G447*H447,6)</f>
        <v>0</v>
      </c>
      <c r="L447" s="27">
        <v>0</v>
      </c>
      <c r="M447" s="22">
        <f>ROUND(ROUND(L447,2)*ROUND(G447,3),2)</f>
        <v>0</v>
      </c>
      <c r="N447" s="25" t="s">
        <v>49</v>
      </c>
      <c r="O447">
        <f>(M447*21)/100</f>
        <v>0</v>
      </c>
      <c r="P447" t="s">
        <v>50</v>
      </c>
    </row>
    <row r="448" spans="1:5" ht="13.15" customHeight="1">
      <c r="A448" s="28" t="s">
        <v>51</v>
      </c>
      <c r="E448" s="29" t="s">
        <v>365</v>
      </c>
    </row>
    <row r="449" spans="1:5" ht="13.15" customHeight="1">
      <c r="A449" s="28" t="s">
        <v>52</v>
      </c>
      <c r="E449" s="30" t="s">
        <v>46</v>
      </c>
    </row>
    <row r="450" ht="13.15" customHeight="1">
      <c r="E450" s="29" t="s">
        <v>46</v>
      </c>
    </row>
  </sheetData>
  <sheetProtection password="9D89" sheet="1" objects="1" scenarios="1"/>
  <mergeCells count="17">
    <mergeCell ref="C1:C2"/>
    <mergeCell ref="E1:E2"/>
    <mergeCell ref="C3:D3"/>
    <mergeCell ref="C4:D4"/>
    <mergeCell ref="A5:A7"/>
    <mergeCell ref="B5:B7"/>
    <mergeCell ref="C5:C7"/>
    <mergeCell ref="D5:D7"/>
    <mergeCell ref="E5:E7"/>
    <mergeCell ref="N5:N7"/>
    <mergeCell ref="F5:F7"/>
    <mergeCell ref="G5:G7"/>
    <mergeCell ref="H5:H7"/>
    <mergeCell ref="I5:I7"/>
    <mergeCell ref="J5:M5"/>
    <mergeCell ref="J6:K6"/>
    <mergeCell ref="L6:M6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14" width="16.7109375" style="0" customWidth="1"/>
    <col min="15" max="16" width="8.8515625" style="0" hidden="1" customWidth="1"/>
  </cols>
  <sheetData>
    <row r="1" spans="1:14" ht="25.15" customHeight="1">
      <c r="A1" s="11" t="s">
        <v>16</v>
      </c>
      <c r="B1" s="2"/>
      <c r="C1" s="34"/>
      <c r="D1" s="2"/>
      <c r="E1" s="33" t="s">
        <v>19</v>
      </c>
      <c r="F1" s="2"/>
      <c r="G1" s="2"/>
      <c r="H1" s="2"/>
      <c r="I1" s="2"/>
      <c r="J1" s="2"/>
      <c r="K1" s="2"/>
      <c r="L1" s="2"/>
      <c r="M1" s="2"/>
      <c r="N1" s="2"/>
    </row>
    <row r="2" spans="1:14" ht="19.9" customHeight="1">
      <c r="A2" s="11"/>
      <c r="B2" s="2"/>
      <c r="C2" s="34"/>
      <c r="D2" s="2"/>
      <c r="E2" s="34"/>
      <c r="F2" s="2"/>
      <c r="G2" s="2"/>
      <c r="H2" s="2"/>
      <c r="I2" s="2"/>
      <c r="J2" s="2"/>
      <c r="K2" s="2"/>
      <c r="L2" s="13"/>
      <c r="M2" s="13"/>
      <c r="N2" s="2"/>
    </row>
    <row r="3" spans="1:14" ht="15" customHeight="1">
      <c r="A3" s="11" t="s">
        <v>17</v>
      </c>
      <c r="B3" s="15" t="s">
        <v>20</v>
      </c>
      <c r="C3" s="36" t="s">
        <v>2</v>
      </c>
      <c r="D3" s="32"/>
      <c r="E3" s="15" t="s">
        <v>3</v>
      </c>
      <c r="L3" s="12" t="s">
        <v>366</v>
      </c>
      <c r="M3" s="31">
        <f>0+K8+K13+K38+K43+K48+M8+M13+M38+M43+M48</f>
        <v>0</v>
      </c>
      <c r="N3" s="14" t="s">
        <v>13</v>
      </c>
    </row>
    <row r="4" spans="1:5" ht="15" customHeight="1">
      <c r="A4" s="17" t="s">
        <v>18</v>
      </c>
      <c r="B4" s="18" t="s">
        <v>21</v>
      </c>
      <c r="C4" s="36" t="s">
        <v>366</v>
      </c>
      <c r="D4" s="32"/>
      <c r="E4" s="18" t="s">
        <v>367</v>
      </c>
    </row>
    <row r="5" spans="1:14" ht="13.15" customHeight="1">
      <c r="A5" s="35" t="s">
        <v>22</v>
      </c>
      <c r="B5" s="35" t="s">
        <v>23</v>
      </c>
      <c r="C5" s="35" t="s">
        <v>24</v>
      </c>
      <c r="D5" s="35" t="s">
        <v>25</v>
      </c>
      <c r="E5" s="35" t="s">
        <v>26</v>
      </c>
      <c r="F5" s="35" t="s">
        <v>27</v>
      </c>
      <c r="G5" s="35" t="s">
        <v>28</v>
      </c>
      <c r="H5" s="35" t="s">
        <v>29</v>
      </c>
      <c r="I5" s="35" t="s">
        <v>30</v>
      </c>
      <c r="J5" s="35" t="s">
        <v>31</v>
      </c>
      <c r="K5" s="35"/>
      <c r="L5" s="35"/>
      <c r="M5" s="35"/>
      <c r="N5" s="35" t="s">
        <v>36</v>
      </c>
    </row>
    <row r="6" spans="1:14" ht="13.15" customHeight="1">
      <c r="A6" s="35"/>
      <c r="B6" s="35"/>
      <c r="C6" s="35"/>
      <c r="D6" s="35"/>
      <c r="E6" s="35"/>
      <c r="F6" s="35"/>
      <c r="G6" s="35"/>
      <c r="H6" s="35"/>
      <c r="I6" s="35"/>
      <c r="J6" s="35" t="s">
        <v>32</v>
      </c>
      <c r="K6" s="35"/>
      <c r="L6" s="35" t="s">
        <v>33</v>
      </c>
      <c r="M6" s="35"/>
      <c r="N6" s="35"/>
    </row>
    <row r="7" spans="1:14" ht="13.15" customHeight="1">
      <c r="A7" s="35"/>
      <c r="B7" s="35"/>
      <c r="C7" s="35"/>
      <c r="D7" s="35"/>
      <c r="E7" s="35"/>
      <c r="F7" s="35"/>
      <c r="G7" s="35"/>
      <c r="H7" s="35"/>
      <c r="I7" s="35"/>
      <c r="J7" s="16" t="s">
        <v>34</v>
      </c>
      <c r="K7" s="16" t="s">
        <v>35</v>
      </c>
      <c r="L7" s="16" t="s">
        <v>34</v>
      </c>
      <c r="M7" s="16" t="s">
        <v>35</v>
      </c>
      <c r="N7" s="35"/>
    </row>
    <row r="8" spans="1:13" ht="13.15" customHeight="1">
      <c r="A8" t="s">
        <v>40</v>
      </c>
      <c r="C8" s="19" t="s">
        <v>368</v>
      </c>
      <c r="E8" s="21" t="s">
        <v>369</v>
      </c>
      <c r="J8" s="20">
        <f>0</f>
        <v>0</v>
      </c>
      <c r="K8" s="20">
        <f>0</f>
        <v>0</v>
      </c>
      <c r="L8" s="20">
        <f>0+L9</f>
        <v>0</v>
      </c>
      <c r="M8" s="20">
        <f>0+M9</f>
        <v>0</v>
      </c>
    </row>
    <row r="9" spans="1:16" ht="13.15" customHeight="1">
      <c r="A9" t="s">
        <v>43</v>
      </c>
      <c r="B9" s="5" t="s">
        <v>146</v>
      </c>
      <c r="C9" s="5" t="s">
        <v>370</v>
      </c>
      <c r="E9" s="24" t="s">
        <v>371</v>
      </c>
      <c r="F9" s="25" t="s">
        <v>178</v>
      </c>
      <c r="G9" s="26">
        <v>15</v>
      </c>
      <c r="H9" s="25">
        <v>0</v>
      </c>
      <c r="I9" s="25">
        <f>ROUND(G9*H9,6)</f>
        <v>0</v>
      </c>
      <c r="L9" s="27">
        <v>0</v>
      </c>
      <c r="M9" s="22">
        <f>ROUND(ROUND(L9,2)*ROUND(G9,3),2)</f>
        <v>0</v>
      </c>
      <c r="N9" s="25" t="s">
        <v>49</v>
      </c>
      <c r="O9">
        <f>(M9*21)/100</f>
        <v>0</v>
      </c>
      <c r="P9" t="s">
        <v>50</v>
      </c>
    </row>
    <row r="10" spans="1:5" ht="13.15" customHeight="1">
      <c r="A10" s="28" t="s">
        <v>51</v>
      </c>
      <c r="E10" s="29" t="s">
        <v>371</v>
      </c>
    </row>
    <row r="11" spans="1:5" ht="13.15" customHeight="1">
      <c r="A11" s="28" t="s">
        <v>52</v>
      </c>
      <c r="E11" s="30" t="s">
        <v>46</v>
      </c>
    </row>
    <row r="12" ht="13.15" customHeight="1">
      <c r="E12" s="29" t="s">
        <v>46</v>
      </c>
    </row>
    <row r="13" spans="1:13" ht="13.15" customHeight="1">
      <c r="A13" t="s">
        <v>40</v>
      </c>
      <c r="C13" s="6" t="s">
        <v>265</v>
      </c>
      <c r="E13" s="23" t="s">
        <v>372</v>
      </c>
      <c r="J13" s="22">
        <f>0</f>
        <v>0</v>
      </c>
      <c r="K13" s="22">
        <f>0</f>
        <v>0</v>
      </c>
      <c r="L13" s="22">
        <f>0+L14+L18+L22+L26+L30+L34</f>
        <v>0</v>
      </c>
      <c r="M13" s="22">
        <f>0+M14+M18+M22+M26+M30+M34</f>
        <v>0</v>
      </c>
    </row>
    <row r="14" spans="1:16" ht="13.15" customHeight="1">
      <c r="A14" t="s">
        <v>43</v>
      </c>
      <c r="B14" s="5" t="s">
        <v>44</v>
      </c>
      <c r="C14" s="5" t="s">
        <v>44</v>
      </c>
      <c r="E14" s="24" t="s">
        <v>373</v>
      </c>
      <c r="F14" s="25" t="s">
        <v>46</v>
      </c>
      <c r="G14" s="26">
        <v>12</v>
      </c>
      <c r="H14" s="25">
        <v>0</v>
      </c>
      <c r="I14" s="25">
        <f>ROUND(G14*H14,6)</f>
        <v>0</v>
      </c>
      <c r="L14" s="27">
        <v>0</v>
      </c>
      <c r="M14" s="22">
        <f>ROUND(ROUND(L14,2)*ROUND(G14,3),2)</f>
        <v>0</v>
      </c>
      <c r="N14" s="25" t="s">
        <v>49</v>
      </c>
      <c r="O14">
        <f>(M14*21)/100</f>
        <v>0</v>
      </c>
      <c r="P14" t="s">
        <v>50</v>
      </c>
    </row>
    <row r="15" spans="1:5" ht="13.15" customHeight="1">
      <c r="A15" s="28" t="s">
        <v>51</v>
      </c>
      <c r="E15" s="29" t="s">
        <v>374</v>
      </c>
    </row>
    <row r="16" spans="1:5" ht="13.15" customHeight="1">
      <c r="A16" s="28" t="s">
        <v>52</v>
      </c>
      <c r="E16" s="30" t="s">
        <v>46</v>
      </c>
    </row>
    <row r="17" ht="13.15" customHeight="1">
      <c r="E17" s="29" t="s">
        <v>46</v>
      </c>
    </row>
    <row r="18" spans="1:16" ht="13.15" customHeight="1">
      <c r="A18" t="s">
        <v>43</v>
      </c>
      <c r="B18" s="5" t="s">
        <v>50</v>
      </c>
      <c r="C18" s="5" t="s">
        <v>50</v>
      </c>
      <c r="E18" s="24" t="s">
        <v>375</v>
      </c>
      <c r="F18" s="25" t="s">
        <v>46</v>
      </c>
      <c r="G18" s="26">
        <v>2</v>
      </c>
      <c r="H18" s="25">
        <v>0</v>
      </c>
      <c r="I18" s="25">
        <f>ROUND(G18*H18,6)</f>
        <v>0</v>
      </c>
      <c r="L18" s="27">
        <v>0</v>
      </c>
      <c r="M18" s="22">
        <f>ROUND(ROUND(L18,2)*ROUND(G18,3),2)</f>
        <v>0</v>
      </c>
      <c r="N18" s="25" t="s">
        <v>49</v>
      </c>
      <c r="O18">
        <f>(M18*21)/100</f>
        <v>0</v>
      </c>
      <c r="P18" t="s">
        <v>50</v>
      </c>
    </row>
    <row r="19" spans="1:5" ht="13.15" customHeight="1">
      <c r="A19" s="28" t="s">
        <v>51</v>
      </c>
      <c r="E19" s="29" t="s">
        <v>376</v>
      </c>
    </row>
    <row r="20" spans="1:5" ht="13.15" customHeight="1">
      <c r="A20" s="28" t="s">
        <v>52</v>
      </c>
      <c r="E20" s="30" t="s">
        <v>46</v>
      </c>
    </row>
    <row r="21" ht="13.15" customHeight="1">
      <c r="E21" s="29" t="s">
        <v>46</v>
      </c>
    </row>
    <row r="22" spans="1:16" ht="13.15" customHeight="1">
      <c r="A22" t="s">
        <v>43</v>
      </c>
      <c r="B22" s="5" t="s">
        <v>55</v>
      </c>
      <c r="C22" s="5" t="s">
        <v>55</v>
      </c>
      <c r="E22" s="24" t="s">
        <v>377</v>
      </c>
      <c r="F22" s="25" t="s">
        <v>46</v>
      </c>
      <c r="G22" s="26">
        <v>1</v>
      </c>
      <c r="H22" s="25">
        <v>0</v>
      </c>
      <c r="I22" s="25">
        <f>ROUND(G22*H22,6)</f>
        <v>0</v>
      </c>
      <c r="L22" s="27">
        <v>0</v>
      </c>
      <c r="M22" s="22">
        <f>ROUND(ROUND(L22,2)*ROUND(G22,3),2)</f>
        <v>0</v>
      </c>
      <c r="N22" s="25" t="s">
        <v>49</v>
      </c>
      <c r="O22">
        <f>(M22*21)/100</f>
        <v>0</v>
      </c>
      <c r="P22" t="s">
        <v>50</v>
      </c>
    </row>
    <row r="23" spans="1:5" ht="13.15" customHeight="1">
      <c r="A23" s="28" t="s">
        <v>51</v>
      </c>
      <c r="E23" s="29" t="s">
        <v>378</v>
      </c>
    </row>
    <row r="24" spans="1:5" ht="13.15" customHeight="1">
      <c r="A24" s="28" t="s">
        <v>52</v>
      </c>
      <c r="E24" s="30" t="s">
        <v>46</v>
      </c>
    </row>
    <row r="25" ht="13.15" customHeight="1">
      <c r="E25" s="29" t="s">
        <v>46</v>
      </c>
    </row>
    <row r="26" spans="1:16" ht="13.15" customHeight="1">
      <c r="A26" t="s">
        <v>43</v>
      </c>
      <c r="B26" s="5" t="s">
        <v>41</v>
      </c>
      <c r="C26" s="5" t="s">
        <v>379</v>
      </c>
      <c r="E26" s="24" t="s">
        <v>380</v>
      </c>
      <c r="F26" s="25" t="s">
        <v>46</v>
      </c>
      <c r="G26" s="26">
        <v>3</v>
      </c>
      <c r="H26" s="25">
        <v>0</v>
      </c>
      <c r="I26" s="25">
        <f>ROUND(G26*H26,6)</f>
        <v>0</v>
      </c>
      <c r="L26" s="27">
        <v>0</v>
      </c>
      <c r="M26" s="22">
        <f>ROUND(ROUND(L26,2)*ROUND(G26,3),2)</f>
        <v>0</v>
      </c>
      <c r="N26" s="25" t="s">
        <v>49</v>
      </c>
      <c r="O26">
        <f>(M26*21)/100</f>
        <v>0</v>
      </c>
      <c r="P26" t="s">
        <v>50</v>
      </c>
    </row>
    <row r="27" spans="1:5" ht="13.15" customHeight="1">
      <c r="A27" s="28" t="s">
        <v>51</v>
      </c>
      <c r="E27" s="29" t="s">
        <v>380</v>
      </c>
    </row>
    <row r="28" spans="1:5" ht="13.15" customHeight="1">
      <c r="A28" s="28" t="s">
        <v>52</v>
      </c>
      <c r="E28" s="30" t="s">
        <v>46</v>
      </c>
    </row>
    <row r="29" ht="13.15" customHeight="1">
      <c r="E29" s="29" t="s">
        <v>46</v>
      </c>
    </row>
    <row r="30" spans="1:16" ht="13.15" customHeight="1">
      <c r="A30" t="s">
        <v>43</v>
      </c>
      <c r="B30" s="5" t="s">
        <v>132</v>
      </c>
      <c r="C30" s="5" t="s">
        <v>381</v>
      </c>
      <c r="E30" s="24" t="s">
        <v>382</v>
      </c>
      <c r="F30" s="25" t="s">
        <v>46</v>
      </c>
      <c r="G30" s="26">
        <v>1</v>
      </c>
      <c r="H30" s="25">
        <v>0</v>
      </c>
      <c r="I30" s="25">
        <f>ROUND(G30*H30,6)</f>
        <v>0</v>
      </c>
      <c r="L30" s="27">
        <v>0</v>
      </c>
      <c r="M30" s="22">
        <f>ROUND(ROUND(L30,2)*ROUND(G30,3),2)</f>
        <v>0</v>
      </c>
      <c r="N30" s="25" t="s">
        <v>49</v>
      </c>
      <c r="O30">
        <f>(M30*21)/100</f>
        <v>0</v>
      </c>
      <c r="P30" t="s">
        <v>50</v>
      </c>
    </row>
    <row r="31" spans="1:5" ht="13.15" customHeight="1">
      <c r="A31" s="28" t="s">
        <v>51</v>
      </c>
      <c r="E31" s="29" t="s">
        <v>382</v>
      </c>
    </row>
    <row r="32" spans="1:5" ht="13.15" customHeight="1">
      <c r="A32" s="28" t="s">
        <v>52</v>
      </c>
      <c r="E32" s="30" t="s">
        <v>46</v>
      </c>
    </row>
    <row r="33" ht="13.15" customHeight="1">
      <c r="E33" s="29" t="s">
        <v>46</v>
      </c>
    </row>
    <row r="34" spans="1:16" ht="13.15" customHeight="1">
      <c r="A34" t="s">
        <v>43</v>
      </c>
      <c r="B34" s="5" t="s">
        <v>53</v>
      </c>
      <c r="C34" s="5" t="s">
        <v>41</v>
      </c>
      <c r="E34" s="24" t="s">
        <v>383</v>
      </c>
      <c r="F34" s="25" t="s">
        <v>46</v>
      </c>
      <c r="G34" s="26">
        <v>1</v>
      </c>
      <c r="H34" s="25">
        <v>0</v>
      </c>
      <c r="I34" s="25">
        <f>ROUND(G34*H34,6)</f>
        <v>0</v>
      </c>
      <c r="L34" s="27">
        <v>0</v>
      </c>
      <c r="M34" s="22">
        <f>ROUND(ROUND(L34,2)*ROUND(G34,3),2)</f>
        <v>0</v>
      </c>
      <c r="N34" s="25" t="s">
        <v>49</v>
      </c>
      <c r="O34">
        <f>(M34*21)/100</f>
        <v>0</v>
      </c>
      <c r="P34" t="s">
        <v>50</v>
      </c>
    </row>
    <row r="35" spans="1:5" ht="13.15" customHeight="1">
      <c r="A35" s="28" t="s">
        <v>51</v>
      </c>
      <c r="E35" s="29" t="s">
        <v>383</v>
      </c>
    </row>
    <row r="36" spans="1:5" ht="13.15" customHeight="1">
      <c r="A36" s="28" t="s">
        <v>52</v>
      </c>
      <c r="E36" s="30" t="s">
        <v>46</v>
      </c>
    </row>
    <row r="37" ht="13.15" customHeight="1">
      <c r="E37" s="29" t="s">
        <v>46</v>
      </c>
    </row>
    <row r="38" spans="1:13" ht="13.15" customHeight="1">
      <c r="A38" t="s">
        <v>40</v>
      </c>
      <c r="C38" s="6" t="s">
        <v>384</v>
      </c>
      <c r="E38" s="23" t="s">
        <v>385</v>
      </c>
      <c r="J38" s="22">
        <f>0</f>
        <v>0</v>
      </c>
      <c r="K38" s="22">
        <f>0</f>
        <v>0</v>
      </c>
      <c r="L38" s="22">
        <f>0+L39</f>
        <v>0</v>
      </c>
      <c r="M38" s="22">
        <f>0+M39</f>
        <v>0</v>
      </c>
    </row>
    <row r="39" spans="1:16" ht="13.15" customHeight="1">
      <c r="A39" t="s">
        <v>43</v>
      </c>
      <c r="B39" s="5" t="s">
        <v>117</v>
      </c>
      <c r="C39" s="5" t="s">
        <v>132</v>
      </c>
      <c r="E39" s="24" t="s">
        <v>386</v>
      </c>
      <c r="F39" s="25" t="s">
        <v>46</v>
      </c>
      <c r="G39" s="26">
        <v>3</v>
      </c>
      <c r="H39" s="25">
        <v>0</v>
      </c>
      <c r="I39" s="25">
        <f>ROUND(G39*H39,6)</f>
        <v>0</v>
      </c>
      <c r="L39" s="27">
        <v>0</v>
      </c>
      <c r="M39" s="22">
        <f>ROUND(ROUND(L39,2)*ROUND(G39,3),2)</f>
        <v>0</v>
      </c>
      <c r="N39" s="25" t="s">
        <v>49</v>
      </c>
      <c r="O39">
        <f>(M39*21)/100</f>
        <v>0</v>
      </c>
      <c r="P39" t="s">
        <v>50</v>
      </c>
    </row>
    <row r="40" spans="1:5" ht="13.15" customHeight="1">
      <c r="A40" s="28" t="s">
        <v>51</v>
      </c>
      <c r="E40" s="29" t="s">
        <v>387</v>
      </c>
    </row>
    <row r="41" spans="1:5" ht="13.15" customHeight="1">
      <c r="A41" s="28" t="s">
        <v>52</v>
      </c>
      <c r="E41" s="30" t="s">
        <v>46</v>
      </c>
    </row>
    <row r="42" ht="13.15" customHeight="1">
      <c r="E42" s="29" t="s">
        <v>46</v>
      </c>
    </row>
    <row r="43" spans="1:13" ht="13.15" customHeight="1">
      <c r="A43" t="s">
        <v>40</v>
      </c>
      <c r="C43" s="6" t="s">
        <v>388</v>
      </c>
      <c r="E43" s="23" t="s">
        <v>389</v>
      </c>
      <c r="J43" s="22">
        <f>0</f>
        <v>0</v>
      </c>
      <c r="K43" s="22">
        <f>0</f>
        <v>0</v>
      </c>
      <c r="L43" s="22">
        <f>0+L44</f>
        <v>0</v>
      </c>
      <c r="M43" s="22">
        <f>0+M44</f>
        <v>0</v>
      </c>
    </row>
    <row r="44" spans="1:16" ht="13.15" customHeight="1">
      <c r="A44" t="s">
        <v>43</v>
      </c>
      <c r="B44" s="5" t="s">
        <v>121</v>
      </c>
      <c r="C44" s="5" t="s">
        <v>53</v>
      </c>
      <c r="E44" s="24" t="s">
        <v>390</v>
      </c>
      <c r="F44" s="25" t="s">
        <v>46</v>
      </c>
      <c r="G44" s="26">
        <v>6</v>
      </c>
      <c r="H44" s="25">
        <v>0</v>
      </c>
      <c r="I44" s="25">
        <f>ROUND(G44*H44,6)</f>
        <v>0</v>
      </c>
      <c r="L44" s="27">
        <v>0</v>
      </c>
      <c r="M44" s="22">
        <f>ROUND(ROUND(L44,2)*ROUND(G44,3),2)</f>
        <v>0</v>
      </c>
      <c r="N44" s="25" t="s">
        <v>49</v>
      </c>
      <c r="O44">
        <f>(M44*21)/100</f>
        <v>0</v>
      </c>
      <c r="P44" t="s">
        <v>50</v>
      </c>
    </row>
    <row r="45" spans="1:5" ht="13.15" customHeight="1">
      <c r="A45" s="28" t="s">
        <v>51</v>
      </c>
      <c r="E45" s="29" t="s">
        <v>390</v>
      </c>
    </row>
    <row r="46" spans="1:5" ht="13.15" customHeight="1">
      <c r="A46" s="28" t="s">
        <v>52</v>
      </c>
      <c r="E46" s="30" t="s">
        <v>46</v>
      </c>
    </row>
    <row r="47" ht="13.15" customHeight="1">
      <c r="E47" s="29" t="s">
        <v>46</v>
      </c>
    </row>
    <row r="48" spans="1:13" ht="13.15" customHeight="1">
      <c r="A48" t="s">
        <v>40</v>
      </c>
      <c r="C48" s="6" t="s">
        <v>391</v>
      </c>
      <c r="E48" s="23" t="s">
        <v>392</v>
      </c>
      <c r="J48" s="22">
        <f>0</f>
        <v>0</v>
      </c>
      <c r="K48" s="22">
        <f>0</f>
        <v>0</v>
      </c>
      <c r="L48" s="22">
        <f>0+L49+L53</f>
        <v>0</v>
      </c>
      <c r="M48" s="22">
        <f>0+M49+M53</f>
        <v>0</v>
      </c>
    </row>
    <row r="49" spans="1:16" ht="13.15" customHeight="1">
      <c r="A49" t="s">
        <v>43</v>
      </c>
      <c r="B49" s="5" t="s">
        <v>115</v>
      </c>
      <c r="C49" s="5" t="s">
        <v>117</v>
      </c>
      <c r="E49" s="24" t="s">
        <v>393</v>
      </c>
      <c r="F49" s="25" t="s">
        <v>46</v>
      </c>
      <c r="G49" s="26">
        <v>2</v>
      </c>
      <c r="H49" s="25">
        <v>0</v>
      </c>
      <c r="I49" s="25">
        <f>ROUND(G49*H49,6)</f>
        <v>0</v>
      </c>
      <c r="L49" s="27">
        <v>0</v>
      </c>
      <c r="M49" s="22">
        <f>ROUND(ROUND(L49,2)*ROUND(G49,3),2)</f>
        <v>0</v>
      </c>
      <c r="N49" s="25" t="s">
        <v>49</v>
      </c>
      <c r="O49">
        <f>(M49*21)/100</f>
        <v>0</v>
      </c>
      <c r="P49" t="s">
        <v>50</v>
      </c>
    </row>
    <row r="50" spans="1:5" ht="13.15" customHeight="1">
      <c r="A50" s="28" t="s">
        <v>51</v>
      </c>
      <c r="E50" s="29" t="s">
        <v>394</v>
      </c>
    </row>
    <row r="51" spans="1:5" ht="13.15" customHeight="1">
      <c r="A51" s="28" t="s">
        <v>52</v>
      </c>
      <c r="E51" s="30" t="s">
        <v>46</v>
      </c>
    </row>
    <row r="52" ht="13.15" customHeight="1">
      <c r="E52" s="29" t="s">
        <v>46</v>
      </c>
    </row>
    <row r="53" spans="1:16" ht="13.15" customHeight="1">
      <c r="A53" t="s">
        <v>43</v>
      </c>
      <c r="B53" s="5" t="s">
        <v>141</v>
      </c>
      <c r="C53" s="5" t="s">
        <v>121</v>
      </c>
      <c r="E53" s="24" t="s">
        <v>395</v>
      </c>
      <c r="F53" s="25" t="s">
        <v>46</v>
      </c>
      <c r="G53" s="26">
        <v>1</v>
      </c>
      <c r="H53" s="25">
        <v>0</v>
      </c>
      <c r="I53" s="25">
        <f>ROUND(G53*H53,6)</f>
        <v>0</v>
      </c>
      <c r="L53" s="27">
        <v>0</v>
      </c>
      <c r="M53" s="22">
        <f>ROUND(ROUND(L53,2)*ROUND(G53,3),2)</f>
        <v>0</v>
      </c>
      <c r="N53" s="25" t="s">
        <v>49</v>
      </c>
      <c r="O53">
        <f>(M53*21)/100</f>
        <v>0</v>
      </c>
      <c r="P53" t="s">
        <v>50</v>
      </c>
    </row>
    <row r="54" spans="1:5" ht="13.15" customHeight="1">
      <c r="A54" s="28" t="s">
        <v>51</v>
      </c>
      <c r="E54" s="29" t="s">
        <v>395</v>
      </c>
    </row>
    <row r="55" spans="1:5" ht="13.15" customHeight="1">
      <c r="A55" s="28" t="s">
        <v>52</v>
      </c>
      <c r="E55" s="30" t="s">
        <v>46</v>
      </c>
    </row>
    <row r="56" ht="13.15" customHeight="1">
      <c r="E56" s="29" t="s">
        <v>46</v>
      </c>
    </row>
  </sheetData>
  <sheetProtection password="9D89" sheet="1" objects="1" scenarios="1"/>
  <mergeCells count="17">
    <mergeCell ref="C1:C2"/>
    <mergeCell ref="E1:E2"/>
    <mergeCell ref="C3:D3"/>
    <mergeCell ref="C4:D4"/>
    <mergeCell ref="A5:A7"/>
    <mergeCell ref="B5:B7"/>
    <mergeCell ref="C5:C7"/>
    <mergeCell ref="D5:D7"/>
    <mergeCell ref="E5:E7"/>
    <mergeCell ref="N5:N7"/>
    <mergeCell ref="F5:F7"/>
    <mergeCell ref="G5:G7"/>
    <mergeCell ref="H5:H7"/>
    <mergeCell ref="I5:I7"/>
    <mergeCell ref="J5:M5"/>
    <mergeCell ref="J6:K6"/>
    <mergeCell ref="L6:M6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9"/>
  <sheetViews>
    <sheetView workbookViewId="0" topLeftCell="A1">
      <pane ySplit="7" topLeftCell="A8" activePane="bottomLeft" state="frozen"/>
      <selection pane="bottomLeft" activeCell="K22" sqref="K22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14" width="16.7109375" style="0" customWidth="1"/>
    <col min="15" max="16" width="8.8515625" style="0" hidden="1" customWidth="1"/>
  </cols>
  <sheetData>
    <row r="1" spans="1:14" ht="25.15" customHeight="1">
      <c r="A1" s="11" t="s">
        <v>16</v>
      </c>
      <c r="B1" s="2"/>
      <c r="C1" s="34"/>
      <c r="D1" s="2"/>
      <c r="E1" s="33" t="s">
        <v>19</v>
      </c>
      <c r="F1" s="2"/>
      <c r="G1" s="2"/>
      <c r="H1" s="2"/>
      <c r="I1" s="2"/>
      <c r="J1" s="2"/>
      <c r="K1" s="2"/>
      <c r="L1" s="2"/>
      <c r="M1" s="2"/>
      <c r="N1" s="2"/>
    </row>
    <row r="2" spans="1:14" ht="19.9" customHeight="1">
      <c r="A2" s="11"/>
      <c r="B2" s="2"/>
      <c r="C2" s="34"/>
      <c r="D2" s="2"/>
      <c r="E2" s="34"/>
      <c r="F2" s="2"/>
      <c r="G2" s="2"/>
      <c r="H2" s="2"/>
      <c r="I2" s="2"/>
      <c r="J2" s="2"/>
      <c r="K2" s="2"/>
      <c r="L2" s="13"/>
      <c r="M2" s="13"/>
      <c r="N2" s="2"/>
    </row>
    <row r="3" spans="1:14" ht="15" customHeight="1">
      <c r="A3" s="11" t="s">
        <v>17</v>
      </c>
      <c r="B3" s="15" t="s">
        <v>20</v>
      </c>
      <c r="C3" s="36" t="s">
        <v>2</v>
      </c>
      <c r="D3" s="32"/>
      <c r="E3" s="15" t="s">
        <v>3</v>
      </c>
      <c r="L3" s="12" t="s">
        <v>396</v>
      </c>
      <c r="M3" s="31">
        <f>0+K8+K65+K98+K171+K204+K249+M8+M65+M98+M171+M204+M249</f>
        <v>0</v>
      </c>
      <c r="N3" s="14" t="s">
        <v>13</v>
      </c>
    </row>
    <row r="4" spans="1:5" ht="15" customHeight="1">
      <c r="A4" s="17" t="s">
        <v>18</v>
      </c>
      <c r="B4" s="18" t="s">
        <v>21</v>
      </c>
      <c r="C4" s="36" t="s">
        <v>396</v>
      </c>
      <c r="D4" s="32"/>
      <c r="E4" s="18" t="s">
        <v>397</v>
      </c>
    </row>
    <row r="5" spans="1:14" ht="13.15" customHeight="1">
      <c r="A5" s="35" t="s">
        <v>22</v>
      </c>
      <c r="B5" s="35" t="s">
        <v>23</v>
      </c>
      <c r="C5" s="35" t="s">
        <v>24</v>
      </c>
      <c r="D5" s="35" t="s">
        <v>25</v>
      </c>
      <c r="E5" s="35" t="s">
        <v>26</v>
      </c>
      <c r="F5" s="35" t="s">
        <v>27</v>
      </c>
      <c r="G5" s="35" t="s">
        <v>28</v>
      </c>
      <c r="H5" s="35" t="s">
        <v>29</v>
      </c>
      <c r="I5" s="35" t="s">
        <v>30</v>
      </c>
      <c r="J5" s="35" t="s">
        <v>31</v>
      </c>
      <c r="K5" s="35"/>
      <c r="L5" s="35"/>
      <c r="M5" s="35"/>
      <c r="N5" s="35" t="s">
        <v>36</v>
      </c>
    </row>
    <row r="6" spans="1:14" ht="13.15" customHeight="1">
      <c r="A6" s="35"/>
      <c r="B6" s="35"/>
      <c r="C6" s="35"/>
      <c r="D6" s="35"/>
      <c r="E6" s="35"/>
      <c r="F6" s="35"/>
      <c r="G6" s="35"/>
      <c r="H6" s="35"/>
      <c r="I6" s="35"/>
      <c r="J6" s="35" t="s">
        <v>32</v>
      </c>
      <c r="K6" s="35"/>
      <c r="L6" s="35" t="s">
        <v>33</v>
      </c>
      <c r="M6" s="35"/>
      <c r="N6" s="35"/>
    </row>
    <row r="7" spans="1:14" ht="13.15" customHeight="1">
      <c r="A7" s="35"/>
      <c r="B7" s="35"/>
      <c r="C7" s="35"/>
      <c r="D7" s="35"/>
      <c r="E7" s="35"/>
      <c r="F7" s="35"/>
      <c r="G7" s="35"/>
      <c r="H7" s="35"/>
      <c r="I7" s="35"/>
      <c r="J7" s="16" t="s">
        <v>34</v>
      </c>
      <c r="K7" s="16" t="s">
        <v>35</v>
      </c>
      <c r="L7" s="16" t="s">
        <v>34</v>
      </c>
      <c r="M7" s="16" t="s">
        <v>35</v>
      </c>
      <c r="N7" s="35"/>
    </row>
    <row r="8" spans="1:13" ht="13.15" customHeight="1">
      <c r="A8" t="s">
        <v>40</v>
      </c>
      <c r="C8" s="19" t="s">
        <v>14</v>
      </c>
      <c r="E8" s="21" t="s">
        <v>398</v>
      </c>
      <c r="J8" s="20">
        <f>0</f>
        <v>0</v>
      </c>
      <c r="K8" s="20">
        <f>0</f>
        <v>0</v>
      </c>
      <c r="L8" s="20">
        <f>0+L9+L13+L17+L21+L25+L29+L33+L37+L41+L45+L49+L53+L57+L61</f>
        <v>0</v>
      </c>
      <c r="M8" s="20">
        <f>0+M9+M13+M17+M21+M25+M29+M33+M37+M41+M45+M49+M53+M57+M61</f>
        <v>0</v>
      </c>
    </row>
    <row r="9" spans="1:16" ht="13.15" customHeight="1">
      <c r="A9" t="s">
        <v>43</v>
      </c>
      <c r="B9" s="5" t="s">
        <v>44</v>
      </c>
      <c r="C9" s="5" t="s">
        <v>44</v>
      </c>
      <c r="E9" s="24" t="s">
        <v>399</v>
      </c>
      <c r="F9" s="25" t="s">
        <v>48</v>
      </c>
      <c r="G9" s="26">
        <v>1</v>
      </c>
      <c r="H9" s="25">
        <v>0</v>
      </c>
      <c r="I9" s="25">
        <f>ROUND(G9*H9,6)</f>
        <v>0</v>
      </c>
      <c r="L9" s="27">
        <v>0</v>
      </c>
      <c r="M9" s="22">
        <f>ROUND(ROUND(L9,2)*ROUND(G9,3),2)</f>
        <v>0</v>
      </c>
      <c r="N9" s="25" t="s">
        <v>49</v>
      </c>
      <c r="O9">
        <f>(M9*21)/100</f>
        <v>0</v>
      </c>
      <c r="P9" t="s">
        <v>50</v>
      </c>
    </row>
    <row r="10" spans="1:5" ht="13.15" customHeight="1">
      <c r="A10" s="28" t="s">
        <v>51</v>
      </c>
      <c r="E10" s="29" t="s">
        <v>400</v>
      </c>
    </row>
    <row r="11" spans="1:5" ht="13.15" customHeight="1">
      <c r="A11" s="28" t="s">
        <v>52</v>
      </c>
      <c r="E11" s="30" t="s">
        <v>46</v>
      </c>
    </row>
    <row r="12" ht="13.15" customHeight="1">
      <c r="E12" s="29" t="s">
        <v>46</v>
      </c>
    </row>
    <row r="13" spans="1:16" ht="13.15" customHeight="1">
      <c r="A13" t="s">
        <v>43</v>
      </c>
      <c r="B13" s="5" t="s">
        <v>141</v>
      </c>
      <c r="C13" s="5" t="s">
        <v>141</v>
      </c>
      <c r="E13" s="24" t="s">
        <v>401</v>
      </c>
      <c r="F13" s="25" t="s">
        <v>48</v>
      </c>
      <c r="G13" s="26">
        <v>5</v>
      </c>
      <c r="H13" s="25">
        <v>0</v>
      </c>
      <c r="I13" s="25">
        <f>ROUND(G13*H13,6)</f>
        <v>0</v>
      </c>
      <c r="L13" s="27">
        <v>0</v>
      </c>
      <c r="M13" s="22">
        <f>ROUND(ROUND(L13,2)*ROUND(G13,3),2)</f>
        <v>0</v>
      </c>
      <c r="N13" s="25" t="s">
        <v>49</v>
      </c>
      <c r="O13">
        <f>(M13*21)/100</f>
        <v>0</v>
      </c>
      <c r="P13" t="s">
        <v>50</v>
      </c>
    </row>
    <row r="14" spans="1:5" ht="13.15" customHeight="1">
      <c r="A14" s="28" t="s">
        <v>51</v>
      </c>
      <c r="E14" s="29" t="s">
        <v>402</v>
      </c>
    </row>
    <row r="15" spans="1:5" ht="13.15" customHeight="1">
      <c r="A15" s="28" t="s">
        <v>52</v>
      </c>
      <c r="E15" s="30" t="s">
        <v>46</v>
      </c>
    </row>
    <row r="16" ht="13.15" customHeight="1">
      <c r="E16" s="29" t="s">
        <v>46</v>
      </c>
    </row>
    <row r="17" spans="1:16" ht="13.15" customHeight="1">
      <c r="A17" t="s">
        <v>43</v>
      </c>
      <c r="B17" s="5" t="s">
        <v>146</v>
      </c>
      <c r="C17" s="5" t="s">
        <v>146</v>
      </c>
      <c r="E17" s="24" t="s">
        <v>403</v>
      </c>
      <c r="F17" s="25" t="s">
        <v>48</v>
      </c>
      <c r="G17" s="26">
        <v>2</v>
      </c>
      <c r="H17" s="25">
        <v>0</v>
      </c>
      <c r="I17" s="25">
        <f>ROUND(G17*H17,6)</f>
        <v>0</v>
      </c>
      <c r="L17" s="27">
        <v>0</v>
      </c>
      <c r="M17" s="22">
        <f>ROUND(ROUND(L17,2)*ROUND(G17,3),2)</f>
        <v>0</v>
      </c>
      <c r="N17" s="25" t="s">
        <v>49</v>
      </c>
      <c r="O17">
        <f>(M17*21)/100</f>
        <v>0</v>
      </c>
      <c r="P17" t="s">
        <v>50</v>
      </c>
    </row>
    <row r="18" spans="1:5" ht="13.15" customHeight="1">
      <c r="A18" s="28" t="s">
        <v>51</v>
      </c>
      <c r="E18" s="29" t="s">
        <v>403</v>
      </c>
    </row>
    <row r="19" spans="1:5" ht="13.15" customHeight="1">
      <c r="A19" s="28" t="s">
        <v>52</v>
      </c>
      <c r="E19" s="30" t="s">
        <v>46</v>
      </c>
    </row>
    <row r="20" ht="13.15" customHeight="1">
      <c r="E20" s="29" t="s">
        <v>46</v>
      </c>
    </row>
    <row r="21" spans="1:16" ht="13.15" customHeight="1">
      <c r="A21" t="s">
        <v>43</v>
      </c>
      <c r="B21" s="5" t="s">
        <v>150</v>
      </c>
      <c r="C21" s="5" t="s">
        <v>150</v>
      </c>
      <c r="E21" s="24" t="s">
        <v>404</v>
      </c>
      <c r="F21" s="25" t="s">
        <v>48</v>
      </c>
      <c r="G21" s="26">
        <v>6</v>
      </c>
      <c r="H21" s="25">
        <v>0</v>
      </c>
      <c r="I21" s="25">
        <f>ROUND(G21*H21,6)</f>
        <v>0</v>
      </c>
      <c r="L21" s="27">
        <v>0</v>
      </c>
      <c r="M21" s="22">
        <f>ROUND(ROUND(L21,2)*ROUND(G21,3),2)</f>
        <v>0</v>
      </c>
      <c r="N21" s="25" t="s">
        <v>49</v>
      </c>
      <c r="O21">
        <f>(M21*21)/100</f>
        <v>0</v>
      </c>
      <c r="P21" t="s">
        <v>50</v>
      </c>
    </row>
    <row r="22" spans="1:5" ht="13.15" customHeight="1">
      <c r="A22" s="28" t="s">
        <v>51</v>
      </c>
      <c r="E22" s="29" t="s">
        <v>404</v>
      </c>
    </row>
    <row r="23" spans="1:5" ht="13.15" customHeight="1">
      <c r="A23" s="28" t="s">
        <v>52</v>
      </c>
      <c r="E23" s="30" t="s">
        <v>46</v>
      </c>
    </row>
    <row r="24" ht="13.15" customHeight="1">
      <c r="E24" s="29" t="s">
        <v>46</v>
      </c>
    </row>
    <row r="25" spans="1:16" ht="13.15" customHeight="1">
      <c r="A25" t="s">
        <v>43</v>
      </c>
      <c r="B25" s="5" t="s">
        <v>154</v>
      </c>
      <c r="C25" s="5" t="s">
        <v>154</v>
      </c>
      <c r="E25" s="24" t="s">
        <v>405</v>
      </c>
      <c r="F25" s="25" t="s">
        <v>48</v>
      </c>
      <c r="G25" s="26">
        <v>2</v>
      </c>
      <c r="H25" s="25">
        <v>0</v>
      </c>
      <c r="I25" s="25">
        <f>ROUND(G25*H25,6)</f>
        <v>0</v>
      </c>
      <c r="L25" s="27">
        <v>0</v>
      </c>
      <c r="M25" s="22">
        <f>ROUND(ROUND(L25,2)*ROUND(G25,3),2)</f>
        <v>0</v>
      </c>
      <c r="N25" s="25" t="s">
        <v>49</v>
      </c>
      <c r="O25">
        <f>(M25*21)/100</f>
        <v>0</v>
      </c>
      <c r="P25" t="s">
        <v>50</v>
      </c>
    </row>
    <row r="26" spans="1:5" ht="13.15" customHeight="1">
      <c r="A26" s="28" t="s">
        <v>51</v>
      </c>
      <c r="E26" s="29" t="s">
        <v>405</v>
      </c>
    </row>
    <row r="27" spans="1:5" ht="13.15" customHeight="1">
      <c r="A27" s="28" t="s">
        <v>52</v>
      </c>
      <c r="E27" s="30" t="s">
        <v>46</v>
      </c>
    </row>
    <row r="28" ht="13.15" customHeight="1">
      <c r="E28" s="29" t="s">
        <v>46</v>
      </c>
    </row>
    <row r="29" spans="1:16" ht="13.15" customHeight="1">
      <c r="A29" t="s">
        <v>43</v>
      </c>
      <c r="B29" s="5" t="s">
        <v>158</v>
      </c>
      <c r="C29" s="5" t="s">
        <v>158</v>
      </c>
      <c r="E29" s="24" t="s">
        <v>406</v>
      </c>
      <c r="F29" s="25" t="s">
        <v>48</v>
      </c>
      <c r="G29" s="26">
        <v>4</v>
      </c>
      <c r="H29" s="25">
        <v>0</v>
      </c>
      <c r="I29" s="25">
        <f>ROUND(G29*H29,6)</f>
        <v>0</v>
      </c>
      <c r="L29" s="27">
        <v>0</v>
      </c>
      <c r="M29" s="22">
        <f>ROUND(ROUND(L29,2)*ROUND(G29,3),2)</f>
        <v>0</v>
      </c>
      <c r="N29" s="25" t="s">
        <v>49</v>
      </c>
      <c r="O29">
        <f>(M29*21)/100</f>
        <v>0</v>
      </c>
      <c r="P29" t="s">
        <v>50</v>
      </c>
    </row>
    <row r="30" spans="1:5" ht="13.15" customHeight="1">
      <c r="A30" s="28" t="s">
        <v>51</v>
      </c>
      <c r="E30" s="29" t="s">
        <v>406</v>
      </c>
    </row>
    <row r="31" spans="1:5" ht="13.15" customHeight="1">
      <c r="A31" s="28" t="s">
        <v>52</v>
      </c>
      <c r="E31" s="30" t="s">
        <v>46</v>
      </c>
    </row>
    <row r="32" ht="13.15" customHeight="1">
      <c r="E32" s="29" t="s">
        <v>46</v>
      </c>
    </row>
    <row r="33" spans="1:16" ht="13.15" customHeight="1">
      <c r="A33" t="s">
        <v>43</v>
      </c>
      <c r="B33" s="5" t="s">
        <v>50</v>
      </c>
      <c r="C33" s="5" t="s">
        <v>50</v>
      </c>
      <c r="E33" s="24" t="s">
        <v>407</v>
      </c>
      <c r="F33" s="25" t="s">
        <v>48</v>
      </c>
      <c r="G33" s="26">
        <v>1</v>
      </c>
      <c r="H33" s="25">
        <v>0</v>
      </c>
      <c r="I33" s="25">
        <f>ROUND(G33*H33,6)</f>
        <v>0</v>
      </c>
      <c r="L33" s="27">
        <v>0</v>
      </c>
      <c r="M33" s="22">
        <f>ROUND(ROUND(L33,2)*ROUND(G33,3),2)</f>
        <v>0</v>
      </c>
      <c r="N33" s="25" t="s">
        <v>49</v>
      </c>
      <c r="O33">
        <f>(M33*21)/100</f>
        <v>0</v>
      </c>
      <c r="P33" t="s">
        <v>50</v>
      </c>
    </row>
    <row r="34" spans="1:5" ht="79.15" customHeight="1">
      <c r="A34" s="28" t="s">
        <v>51</v>
      </c>
      <c r="E34" s="29" t="s">
        <v>408</v>
      </c>
    </row>
    <row r="35" spans="1:5" ht="13.15" customHeight="1">
      <c r="A35" s="28" t="s">
        <v>52</v>
      </c>
      <c r="E35" s="30" t="s">
        <v>46</v>
      </c>
    </row>
    <row r="36" ht="13.15" customHeight="1">
      <c r="E36" s="29" t="s">
        <v>46</v>
      </c>
    </row>
    <row r="37" spans="1:16" ht="13.15" customHeight="1">
      <c r="A37" t="s">
        <v>43</v>
      </c>
      <c r="B37" s="5" t="s">
        <v>55</v>
      </c>
      <c r="C37" s="5" t="s">
        <v>55</v>
      </c>
      <c r="E37" s="24" t="s">
        <v>409</v>
      </c>
      <c r="F37" s="25" t="s">
        <v>48</v>
      </c>
      <c r="G37" s="26">
        <v>8</v>
      </c>
      <c r="H37" s="25">
        <v>0</v>
      </c>
      <c r="I37" s="25">
        <f>ROUND(G37*H37,6)</f>
        <v>0</v>
      </c>
      <c r="L37" s="27">
        <v>0</v>
      </c>
      <c r="M37" s="22">
        <f>ROUND(ROUND(L37,2)*ROUND(G37,3),2)</f>
        <v>0</v>
      </c>
      <c r="N37" s="25" t="s">
        <v>49</v>
      </c>
      <c r="O37">
        <f>(M37*21)/100</f>
        <v>0</v>
      </c>
      <c r="P37" t="s">
        <v>50</v>
      </c>
    </row>
    <row r="38" spans="1:5" ht="26.45" customHeight="1">
      <c r="A38" s="28" t="s">
        <v>51</v>
      </c>
      <c r="E38" s="29" t="s">
        <v>410</v>
      </c>
    </row>
    <row r="39" spans="1:5" ht="13.15" customHeight="1">
      <c r="A39" s="28" t="s">
        <v>52</v>
      </c>
      <c r="E39" s="30" t="s">
        <v>46</v>
      </c>
    </row>
    <row r="40" ht="13.15" customHeight="1">
      <c r="E40" s="29" t="s">
        <v>46</v>
      </c>
    </row>
    <row r="41" spans="1:16" ht="13.15" customHeight="1">
      <c r="A41" t="s">
        <v>43</v>
      </c>
      <c r="B41" s="5" t="s">
        <v>41</v>
      </c>
      <c r="C41" s="5" t="s">
        <v>41</v>
      </c>
      <c r="E41" s="24" t="s">
        <v>409</v>
      </c>
      <c r="F41" s="25" t="s">
        <v>48</v>
      </c>
      <c r="G41" s="26">
        <v>2</v>
      </c>
      <c r="H41" s="25">
        <v>0</v>
      </c>
      <c r="I41" s="25">
        <f>ROUND(G41*H41,6)</f>
        <v>0</v>
      </c>
      <c r="L41" s="27">
        <v>0</v>
      </c>
      <c r="M41" s="22">
        <f>ROUND(ROUND(L41,2)*ROUND(G41,3),2)</f>
        <v>0</v>
      </c>
      <c r="N41" s="25" t="s">
        <v>49</v>
      </c>
      <c r="O41">
        <f>(M41*21)/100</f>
        <v>0</v>
      </c>
      <c r="P41" t="s">
        <v>50</v>
      </c>
    </row>
    <row r="42" spans="1:5" ht="66" customHeight="1">
      <c r="A42" s="28" t="s">
        <v>51</v>
      </c>
      <c r="E42" s="29" t="s">
        <v>411</v>
      </c>
    </row>
    <row r="43" spans="1:5" ht="13.15" customHeight="1">
      <c r="A43" s="28" t="s">
        <v>52</v>
      </c>
      <c r="E43" s="30" t="s">
        <v>46</v>
      </c>
    </row>
    <row r="44" ht="13.15" customHeight="1">
      <c r="E44" s="29" t="s">
        <v>46</v>
      </c>
    </row>
    <row r="45" spans="1:16" ht="13.15" customHeight="1">
      <c r="A45" t="s">
        <v>43</v>
      </c>
      <c r="B45" s="5" t="s">
        <v>132</v>
      </c>
      <c r="C45" s="5" t="s">
        <v>132</v>
      </c>
      <c r="E45" s="24" t="s">
        <v>412</v>
      </c>
      <c r="F45" s="25" t="s">
        <v>58</v>
      </c>
      <c r="G45" s="26">
        <v>23</v>
      </c>
      <c r="H45" s="25">
        <v>0</v>
      </c>
      <c r="I45" s="25">
        <f>ROUND(G45*H45,6)</f>
        <v>0</v>
      </c>
      <c r="L45" s="27">
        <v>0</v>
      </c>
      <c r="M45" s="22">
        <f>ROUND(ROUND(L45,2)*ROUND(G45,3),2)</f>
        <v>0</v>
      </c>
      <c r="N45" s="25" t="s">
        <v>49</v>
      </c>
      <c r="O45">
        <f>(M45*21)/100</f>
        <v>0</v>
      </c>
      <c r="P45" t="s">
        <v>50</v>
      </c>
    </row>
    <row r="46" spans="1:5" ht="13.15" customHeight="1">
      <c r="A46" s="28" t="s">
        <v>51</v>
      </c>
      <c r="E46" s="29" t="s">
        <v>412</v>
      </c>
    </row>
    <row r="47" spans="1:5" ht="13.15" customHeight="1">
      <c r="A47" s="28" t="s">
        <v>52</v>
      </c>
      <c r="E47" s="30" t="s">
        <v>46</v>
      </c>
    </row>
    <row r="48" ht="13.15" customHeight="1">
      <c r="E48" s="29" t="s">
        <v>46</v>
      </c>
    </row>
    <row r="49" spans="1:16" ht="13.15" customHeight="1">
      <c r="A49" t="s">
        <v>43</v>
      </c>
      <c r="B49" s="5" t="s">
        <v>53</v>
      </c>
      <c r="C49" s="5" t="s">
        <v>53</v>
      </c>
      <c r="E49" s="24" t="s">
        <v>413</v>
      </c>
      <c r="F49" s="25" t="s">
        <v>58</v>
      </c>
      <c r="G49" s="26">
        <v>45</v>
      </c>
      <c r="H49" s="25">
        <v>0</v>
      </c>
      <c r="I49" s="25">
        <f>ROUND(G49*H49,6)</f>
        <v>0</v>
      </c>
      <c r="L49" s="27">
        <v>0</v>
      </c>
      <c r="M49" s="22">
        <f>ROUND(ROUND(L49,2)*ROUND(G49,3),2)</f>
        <v>0</v>
      </c>
      <c r="N49" s="25" t="s">
        <v>49</v>
      </c>
      <c r="O49">
        <f>(M49*21)/100</f>
        <v>0</v>
      </c>
      <c r="P49" t="s">
        <v>50</v>
      </c>
    </row>
    <row r="50" spans="1:5" ht="13.15" customHeight="1">
      <c r="A50" s="28" t="s">
        <v>51</v>
      </c>
      <c r="E50" s="29" t="s">
        <v>413</v>
      </c>
    </row>
    <row r="51" spans="1:5" ht="13.15" customHeight="1">
      <c r="A51" s="28" t="s">
        <v>52</v>
      </c>
      <c r="E51" s="30" t="s">
        <v>46</v>
      </c>
    </row>
    <row r="52" ht="13.15" customHeight="1">
      <c r="E52" s="29" t="s">
        <v>46</v>
      </c>
    </row>
    <row r="53" spans="1:16" ht="13.15" customHeight="1">
      <c r="A53" t="s">
        <v>43</v>
      </c>
      <c r="B53" s="5" t="s">
        <v>117</v>
      </c>
      <c r="C53" s="5" t="s">
        <v>117</v>
      </c>
      <c r="E53" s="24" t="s">
        <v>414</v>
      </c>
      <c r="F53" s="25" t="s">
        <v>58</v>
      </c>
      <c r="G53" s="26">
        <v>15</v>
      </c>
      <c r="H53" s="25">
        <v>0</v>
      </c>
      <c r="I53" s="25">
        <f>ROUND(G53*H53,6)</f>
        <v>0</v>
      </c>
      <c r="L53" s="27">
        <v>0</v>
      </c>
      <c r="M53" s="22">
        <f>ROUND(ROUND(L53,2)*ROUND(G53,3),2)</f>
        <v>0</v>
      </c>
      <c r="N53" s="25" t="s">
        <v>49</v>
      </c>
      <c r="O53">
        <f>(M53*21)/100</f>
        <v>0</v>
      </c>
      <c r="P53" t="s">
        <v>50</v>
      </c>
    </row>
    <row r="54" spans="1:5" ht="13.15" customHeight="1">
      <c r="A54" s="28" t="s">
        <v>51</v>
      </c>
      <c r="E54" s="29" t="s">
        <v>414</v>
      </c>
    </row>
    <row r="55" spans="1:5" ht="13.15" customHeight="1">
      <c r="A55" s="28" t="s">
        <v>52</v>
      </c>
      <c r="E55" s="30" t="s">
        <v>46</v>
      </c>
    </row>
    <row r="56" ht="13.15" customHeight="1">
      <c r="E56" s="29" t="s">
        <v>46</v>
      </c>
    </row>
    <row r="57" spans="1:16" ht="13.15" customHeight="1">
      <c r="A57" t="s">
        <v>43</v>
      </c>
      <c r="B57" s="5" t="s">
        <v>121</v>
      </c>
      <c r="C57" s="5" t="s">
        <v>121</v>
      </c>
      <c r="E57" s="24" t="s">
        <v>415</v>
      </c>
      <c r="F57" s="25" t="s">
        <v>58</v>
      </c>
      <c r="G57" s="26">
        <v>3</v>
      </c>
      <c r="H57" s="25">
        <v>0</v>
      </c>
      <c r="I57" s="25">
        <f>ROUND(G57*H57,6)</f>
        <v>0</v>
      </c>
      <c r="L57" s="27">
        <v>0</v>
      </c>
      <c r="M57" s="22">
        <f>ROUND(ROUND(L57,2)*ROUND(G57,3),2)</f>
        <v>0</v>
      </c>
      <c r="N57" s="25" t="s">
        <v>49</v>
      </c>
      <c r="O57">
        <f>(M57*21)/100</f>
        <v>0</v>
      </c>
      <c r="P57" t="s">
        <v>50</v>
      </c>
    </row>
    <row r="58" spans="1:5" ht="13.15" customHeight="1">
      <c r="A58" s="28" t="s">
        <v>51</v>
      </c>
      <c r="E58" s="29" t="s">
        <v>415</v>
      </c>
    </row>
    <row r="59" spans="1:5" ht="13.15" customHeight="1">
      <c r="A59" s="28" t="s">
        <v>52</v>
      </c>
      <c r="E59" s="30" t="s">
        <v>46</v>
      </c>
    </row>
    <row r="60" ht="13.15" customHeight="1">
      <c r="E60" s="29" t="s">
        <v>46</v>
      </c>
    </row>
    <row r="61" spans="1:16" ht="13.15" customHeight="1">
      <c r="A61" t="s">
        <v>43</v>
      </c>
      <c r="B61" s="5" t="s">
        <v>115</v>
      </c>
      <c r="C61" s="5" t="s">
        <v>115</v>
      </c>
      <c r="E61" s="24" t="s">
        <v>416</v>
      </c>
      <c r="F61" s="25" t="s">
        <v>58</v>
      </c>
      <c r="G61" s="26">
        <v>29</v>
      </c>
      <c r="H61" s="25">
        <v>0</v>
      </c>
      <c r="I61" s="25">
        <f>ROUND(G61*H61,6)</f>
        <v>0</v>
      </c>
      <c r="L61" s="27">
        <v>0</v>
      </c>
      <c r="M61" s="22">
        <f>ROUND(ROUND(L61,2)*ROUND(G61,3),2)</f>
        <v>0</v>
      </c>
      <c r="N61" s="25" t="s">
        <v>49</v>
      </c>
      <c r="O61">
        <f>(M61*21)/100</f>
        <v>0</v>
      </c>
      <c r="P61" t="s">
        <v>50</v>
      </c>
    </row>
    <row r="62" spans="1:5" ht="13.15" customHeight="1">
      <c r="A62" s="28" t="s">
        <v>51</v>
      </c>
      <c r="E62" s="29" t="s">
        <v>416</v>
      </c>
    </row>
    <row r="63" spans="1:5" ht="13.15" customHeight="1">
      <c r="A63" s="28" t="s">
        <v>52</v>
      </c>
      <c r="E63" s="30" t="s">
        <v>46</v>
      </c>
    </row>
    <row r="64" ht="13.15" customHeight="1">
      <c r="E64" s="29" t="s">
        <v>46</v>
      </c>
    </row>
    <row r="65" spans="1:13" ht="13.15" customHeight="1">
      <c r="A65" t="s">
        <v>40</v>
      </c>
      <c r="C65" s="6" t="s">
        <v>366</v>
      </c>
      <c r="E65" s="23" t="s">
        <v>417</v>
      </c>
      <c r="J65" s="22">
        <f>0</f>
        <v>0</v>
      </c>
      <c r="K65" s="22">
        <f>0</f>
        <v>0</v>
      </c>
      <c r="L65" s="22">
        <f>0+L66+L70+L74+L78+L82+L86+L90+L94</f>
        <v>0</v>
      </c>
      <c r="M65" s="22">
        <f>0+M66+M70+M74+M78+M82+M86+M90+M94</f>
        <v>0</v>
      </c>
    </row>
    <row r="66" spans="1:16" ht="13.15" customHeight="1">
      <c r="A66" t="s">
        <v>43</v>
      </c>
      <c r="B66" s="5" t="s">
        <v>68</v>
      </c>
      <c r="C66" s="5" t="s">
        <v>68</v>
      </c>
      <c r="E66" s="24" t="s">
        <v>418</v>
      </c>
      <c r="F66" s="25" t="s">
        <v>48</v>
      </c>
      <c r="G66" s="26">
        <v>28</v>
      </c>
      <c r="H66" s="25">
        <v>0</v>
      </c>
      <c r="I66" s="25">
        <f>ROUND(G66*H66,6)</f>
        <v>0</v>
      </c>
      <c r="L66" s="27">
        <v>0</v>
      </c>
      <c r="M66" s="22">
        <f>ROUND(ROUND(L66,2)*ROUND(G66,3),2)</f>
        <v>0</v>
      </c>
      <c r="N66" s="25" t="s">
        <v>49</v>
      </c>
      <c r="O66">
        <f>(M66*21)/100</f>
        <v>0</v>
      </c>
      <c r="P66" t="s">
        <v>50</v>
      </c>
    </row>
    <row r="67" spans="1:5" ht="13.15" customHeight="1">
      <c r="A67" s="28" t="s">
        <v>51</v>
      </c>
      <c r="E67" s="29" t="s">
        <v>418</v>
      </c>
    </row>
    <row r="68" spans="1:5" ht="13.15" customHeight="1">
      <c r="A68" s="28" t="s">
        <v>52</v>
      </c>
      <c r="E68" s="30" t="s">
        <v>46</v>
      </c>
    </row>
    <row r="69" ht="13.15" customHeight="1">
      <c r="E69" s="29" t="s">
        <v>46</v>
      </c>
    </row>
    <row r="70" spans="1:16" ht="13.15" customHeight="1">
      <c r="A70" t="s">
        <v>43</v>
      </c>
      <c r="B70" s="5" t="s">
        <v>71</v>
      </c>
      <c r="C70" s="5" t="s">
        <v>71</v>
      </c>
      <c r="E70" s="24" t="s">
        <v>418</v>
      </c>
      <c r="F70" s="25" t="s">
        <v>48</v>
      </c>
      <c r="G70" s="26">
        <v>1</v>
      </c>
      <c r="H70" s="25">
        <v>0</v>
      </c>
      <c r="I70" s="25">
        <f>ROUND(G70*H70,6)</f>
        <v>0</v>
      </c>
      <c r="L70" s="27">
        <v>0</v>
      </c>
      <c r="M70" s="22">
        <f>ROUND(ROUND(L70,2)*ROUND(G70,3),2)</f>
        <v>0</v>
      </c>
      <c r="N70" s="25" t="s">
        <v>49</v>
      </c>
      <c r="O70">
        <f>(M70*21)/100</f>
        <v>0</v>
      </c>
      <c r="P70" t="s">
        <v>50</v>
      </c>
    </row>
    <row r="71" spans="1:5" ht="13.15" customHeight="1">
      <c r="A71" s="28" t="s">
        <v>51</v>
      </c>
      <c r="E71" s="29" t="s">
        <v>418</v>
      </c>
    </row>
    <row r="72" spans="1:5" ht="13.15" customHeight="1">
      <c r="A72" s="28" t="s">
        <v>52</v>
      </c>
      <c r="E72" s="30" t="s">
        <v>46</v>
      </c>
    </row>
    <row r="73" ht="13.15" customHeight="1">
      <c r="E73" s="29" t="s">
        <v>46</v>
      </c>
    </row>
    <row r="74" spans="1:16" ht="13.15" customHeight="1">
      <c r="A74" t="s">
        <v>43</v>
      </c>
      <c r="B74" s="5" t="s">
        <v>89</v>
      </c>
      <c r="C74" s="5" t="s">
        <v>89</v>
      </c>
      <c r="E74" s="24" t="s">
        <v>419</v>
      </c>
      <c r="F74" s="25" t="s">
        <v>48</v>
      </c>
      <c r="G74" s="26">
        <v>1</v>
      </c>
      <c r="H74" s="25">
        <v>0</v>
      </c>
      <c r="I74" s="25">
        <f>ROUND(G74*H74,6)</f>
        <v>0</v>
      </c>
      <c r="L74" s="27">
        <v>0</v>
      </c>
      <c r="M74" s="22">
        <f>ROUND(ROUND(L74,2)*ROUND(G74,3),2)</f>
        <v>0</v>
      </c>
      <c r="N74" s="25" t="s">
        <v>49</v>
      </c>
      <c r="O74">
        <f>(M74*21)/100</f>
        <v>0</v>
      </c>
      <c r="P74" t="s">
        <v>50</v>
      </c>
    </row>
    <row r="75" spans="1:5" ht="13.15" customHeight="1">
      <c r="A75" s="28" t="s">
        <v>51</v>
      </c>
      <c r="E75" s="29" t="s">
        <v>419</v>
      </c>
    </row>
    <row r="76" spans="1:5" ht="13.15" customHeight="1">
      <c r="A76" s="28" t="s">
        <v>52</v>
      </c>
      <c r="E76" s="30" t="s">
        <v>46</v>
      </c>
    </row>
    <row r="77" ht="13.15" customHeight="1">
      <c r="E77" s="29" t="s">
        <v>46</v>
      </c>
    </row>
    <row r="78" spans="1:16" ht="13.15" customHeight="1">
      <c r="A78" t="s">
        <v>43</v>
      </c>
      <c r="B78" s="5" t="s">
        <v>81</v>
      </c>
      <c r="C78" s="5" t="s">
        <v>81</v>
      </c>
      <c r="E78" s="24" t="s">
        <v>420</v>
      </c>
      <c r="F78" s="25" t="s">
        <v>58</v>
      </c>
      <c r="G78" s="26">
        <v>35</v>
      </c>
      <c r="H78" s="25">
        <v>0</v>
      </c>
      <c r="I78" s="25">
        <f>ROUND(G78*H78,6)</f>
        <v>0</v>
      </c>
      <c r="L78" s="27">
        <v>0</v>
      </c>
      <c r="M78" s="22">
        <f>ROUND(ROUND(L78,2)*ROUND(G78,3),2)</f>
        <v>0</v>
      </c>
      <c r="N78" s="25" t="s">
        <v>49</v>
      </c>
      <c r="O78">
        <f>(M78*21)/100</f>
        <v>0</v>
      </c>
      <c r="P78" t="s">
        <v>50</v>
      </c>
    </row>
    <row r="79" spans="1:5" ht="13.15" customHeight="1">
      <c r="A79" s="28" t="s">
        <v>51</v>
      </c>
      <c r="E79" s="29" t="s">
        <v>420</v>
      </c>
    </row>
    <row r="80" spans="1:5" ht="13.15" customHeight="1">
      <c r="A80" s="28" t="s">
        <v>52</v>
      </c>
      <c r="E80" s="30" t="s">
        <v>46</v>
      </c>
    </row>
    <row r="81" ht="13.15" customHeight="1">
      <c r="E81" s="29" t="s">
        <v>46</v>
      </c>
    </row>
    <row r="82" spans="1:16" ht="13.15" customHeight="1">
      <c r="A82" t="s">
        <v>43</v>
      </c>
      <c r="B82" s="5" t="s">
        <v>76</v>
      </c>
      <c r="C82" s="5" t="s">
        <v>76</v>
      </c>
      <c r="E82" s="24" t="s">
        <v>421</v>
      </c>
      <c r="F82" s="25" t="s">
        <v>48</v>
      </c>
      <c r="G82" s="26">
        <v>36</v>
      </c>
      <c r="H82" s="25">
        <v>0</v>
      </c>
      <c r="I82" s="25">
        <f>ROUND(G82*H82,6)</f>
        <v>0</v>
      </c>
      <c r="L82" s="27">
        <v>0</v>
      </c>
      <c r="M82" s="22">
        <f>ROUND(ROUND(L82,2)*ROUND(G82,3),2)</f>
        <v>0</v>
      </c>
      <c r="N82" s="25" t="s">
        <v>49</v>
      </c>
      <c r="O82">
        <f>(M82*21)/100</f>
        <v>0</v>
      </c>
      <c r="P82" t="s">
        <v>50</v>
      </c>
    </row>
    <row r="83" spans="1:5" ht="13.15" customHeight="1">
      <c r="A83" s="28" t="s">
        <v>51</v>
      </c>
      <c r="E83" s="29" t="s">
        <v>421</v>
      </c>
    </row>
    <row r="84" spans="1:5" ht="13.15" customHeight="1">
      <c r="A84" s="28" t="s">
        <v>52</v>
      </c>
      <c r="E84" s="30" t="s">
        <v>46</v>
      </c>
    </row>
    <row r="85" ht="13.15" customHeight="1">
      <c r="E85" s="29" t="s">
        <v>46</v>
      </c>
    </row>
    <row r="86" spans="1:16" ht="13.15" customHeight="1">
      <c r="A86" t="s">
        <v>43</v>
      </c>
      <c r="B86" s="5" t="s">
        <v>79</v>
      </c>
      <c r="C86" s="5" t="s">
        <v>79</v>
      </c>
      <c r="E86" s="24" t="s">
        <v>422</v>
      </c>
      <c r="F86" s="25" t="s">
        <v>48</v>
      </c>
      <c r="G86" s="26">
        <v>34</v>
      </c>
      <c r="H86" s="25">
        <v>0</v>
      </c>
      <c r="I86" s="25">
        <f>ROUND(G86*H86,6)</f>
        <v>0</v>
      </c>
      <c r="L86" s="27">
        <v>0</v>
      </c>
      <c r="M86" s="22">
        <f>ROUND(ROUND(L86,2)*ROUND(G86,3),2)</f>
        <v>0</v>
      </c>
      <c r="N86" s="25" t="s">
        <v>49</v>
      </c>
      <c r="O86">
        <f>(M86*21)/100</f>
        <v>0</v>
      </c>
      <c r="P86" t="s">
        <v>50</v>
      </c>
    </row>
    <row r="87" spans="1:5" ht="13.15" customHeight="1">
      <c r="A87" s="28" t="s">
        <v>51</v>
      </c>
      <c r="E87" s="29" t="s">
        <v>422</v>
      </c>
    </row>
    <row r="88" spans="1:5" ht="13.15" customHeight="1">
      <c r="A88" s="28" t="s">
        <v>52</v>
      </c>
      <c r="E88" s="30" t="s">
        <v>46</v>
      </c>
    </row>
    <row r="89" ht="13.15" customHeight="1">
      <c r="E89" s="29" t="s">
        <v>46</v>
      </c>
    </row>
    <row r="90" spans="1:16" ht="13.15" customHeight="1">
      <c r="A90" t="s">
        <v>43</v>
      </c>
      <c r="B90" s="5" t="s">
        <v>92</v>
      </c>
      <c r="C90" s="5" t="s">
        <v>92</v>
      </c>
      <c r="E90" s="24" t="s">
        <v>423</v>
      </c>
      <c r="F90" s="25" t="s">
        <v>48</v>
      </c>
      <c r="G90" s="26">
        <v>12</v>
      </c>
      <c r="H90" s="25">
        <v>0</v>
      </c>
      <c r="I90" s="25">
        <f>ROUND(G90*H90,6)</f>
        <v>0</v>
      </c>
      <c r="L90" s="27">
        <v>0</v>
      </c>
      <c r="M90" s="22">
        <f>ROUND(ROUND(L90,2)*ROUND(G90,3),2)</f>
        <v>0</v>
      </c>
      <c r="N90" s="25" t="s">
        <v>49</v>
      </c>
      <c r="O90">
        <f>(M90*21)/100</f>
        <v>0</v>
      </c>
      <c r="P90" t="s">
        <v>50</v>
      </c>
    </row>
    <row r="91" spans="1:5" ht="13.15" customHeight="1">
      <c r="A91" s="28" t="s">
        <v>51</v>
      </c>
      <c r="E91" s="29" t="s">
        <v>423</v>
      </c>
    </row>
    <row r="92" spans="1:5" ht="13.15" customHeight="1">
      <c r="A92" s="28" t="s">
        <v>52</v>
      </c>
      <c r="E92" s="30" t="s">
        <v>46</v>
      </c>
    </row>
    <row r="93" ht="13.15" customHeight="1">
      <c r="E93" s="29" t="s">
        <v>46</v>
      </c>
    </row>
    <row r="94" spans="1:16" ht="13.15" customHeight="1">
      <c r="A94" t="s">
        <v>43</v>
      </c>
      <c r="B94" s="5" t="s">
        <v>84</v>
      </c>
      <c r="C94" s="5" t="s">
        <v>84</v>
      </c>
      <c r="E94" s="24" t="s">
        <v>424</v>
      </c>
      <c r="F94" s="25" t="s">
        <v>48</v>
      </c>
      <c r="G94" s="26">
        <v>1</v>
      </c>
      <c r="H94" s="25">
        <v>0</v>
      </c>
      <c r="I94" s="25">
        <f>ROUND(G94*H94,6)</f>
        <v>0</v>
      </c>
      <c r="L94" s="27">
        <v>0</v>
      </c>
      <c r="M94" s="22">
        <f>ROUND(ROUND(L94,2)*ROUND(G94,3),2)</f>
        <v>0</v>
      </c>
      <c r="N94" s="25" t="s">
        <v>49</v>
      </c>
      <c r="O94">
        <f>(M94*21)/100</f>
        <v>0</v>
      </c>
      <c r="P94" t="s">
        <v>50</v>
      </c>
    </row>
    <row r="95" spans="1:5" ht="13.15" customHeight="1">
      <c r="A95" s="28" t="s">
        <v>51</v>
      </c>
      <c r="E95" s="29" t="s">
        <v>424</v>
      </c>
    </row>
    <row r="96" spans="1:5" ht="13.15" customHeight="1">
      <c r="A96" s="28" t="s">
        <v>52</v>
      </c>
      <c r="E96" s="30" t="s">
        <v>46</v>
      </c>
    </row>
    <row r="97" ht="13.15" customHeight="1">
      <c r="E97" s="29" t="s">
        <v>46</v>
      </c>
    </row>
    <row r="98" spans="1:13" ht="13.15" customHeight="1">
      <c r="A98" t="s">
        <v>40</v>
      </c>
      <c r="C98" s="6" t="s">
        <v>396</v>
      </c>
      <c r="E98" s="23" t="s">
        <v>425</v>
      </c>
      <c r="J98" s="22">
        <f>0</f>
        <v>0</v>
      </c>
      <c r="K98" s="22">
        <f>0</f>
        <v>0</v>
      </c>
      <c r="L98" s="22">
        <f>0+L99+L103+L107+L111+L115+L119+L123+L127+L131+L135+L139+L143+L147+L151+L155+L159+L163+L167</f>
        <v>0</v>
      </c>
      <c r="M98" s="22">
        <f>0+M99+M103+M107+M111+M115+M119+M123+M127+M131+M135+M139+M143+M147+M151+M155+M159+M163+M167</f>
        <v>0</v>
      </c>
    </row>
    <row r="99" spans="1:16" ht="13.15" customHeight="1">
      <c r="A99" t="s">
        <v>43</v>
      </c>
      <c r="B99" s="5" t="s">
        <v>87</v>
      </c>
      <c r="C99" s="5" t="s">
        <v>87</v>
      </c>
      <c r="E99" s="24" t="s">
        <v>426</v>
      </c>
      <c r="F99" s="25" t="s">
        <v>48</v>
      </c>
      <c r="G99" s="26">
        <v>1</v>
      </c>
      <c r="H99" s="25">
        <v>0</v>
      </c>
      <c r="I99" s="25">
        <f>ROUND(G99*H99,6)</f>
        <v>0</v>
      </c>
      <c r="L99" s="27">
        <v>0</v>
      </c>
      <c r="M99" s="22">
        <f>ROUND(ROUND(L99,2)*ROUND(G99,3),2)</f>
        <v>0</v>
      </c>
      <c r="N99" s="25" t="s">
        <v>49</v>
      </c>
      <c r="O99">
        <f>(M99*21)/100</f>
        <v>0</v>
      </c>
      <c r="P99" t="s">
        <v>50</v>
      </c>
    </row>
    <row r="100" spans="1:5" ht="13.15" customHeight="1">
      <c r="A100" s="28" t="s">
        <v>51</v>
      </c>
      <c r="E100" s="29" t="s">
        <v>426</v>
      </c>
    </row>
    <row r="101" spans="1:5" ht="13.15" customHeight="1">
      <c r="A101" s="28" t="s">
        <v>52</v>
      </c>
      <c r="E101" s="30" t="s">
        <v>46</v>
      </c>
    </row>
    <row r="102" ht="13.15" customHeight="1">
      <c r="E102" s="29" t="s">
        <v>46</v>
      </c>
    </row>
    <row r="103" spans="1:16" ht="13.15" customHeight="1">
      <c r="A103" t="s">
        <v>43</v>
      </c>
      <c r="B103" s="5" t="s">
        <v>97</v>
      </c>
      <c r="C103" s="5" t="s">
        <v>97</v>
      </c>
      <c r="E103" s="24" t="s">
        <v>427</v>
      </c>
      <c r="F103" s="25" t="s">
        <v>48</v>
      </c>
      <c r="G103" s="26">
        <v>1</v>
      </c>
      <c r="H103" s="25">
        <v>0</v>
      </c>
      <c r="I103" s="25">
        <f>ROUND(G103*H103,6)</f>
        <v>0</v>
      </c>
      <c r="L103" s="27">
        <v>0</v>
      </c>
      <c r="M103" s="22">
        <f>ROUND(ROUND(L103,2)*ROUND(G103,3),2)</f>
        <v>0</v>
      </c>
      <c r="N103" s="25" t="s">
        <v>49</v>
      </c>
      <c r="O103">
        <f>(M103*21)/100</f>
        <v>0</v>
      </c>
      <c r="P103" t="s">
        <v>50</v>
      </c>
    </row>
    <row r="104" spans="1:5" ht="13.15" customHeight="1">
      <c r="A104" s="28" t="s">
        <v>51</v>
      </c>
      <c r="E104" s="29" t="s">
        <v>427</v>
      </c>
    </row>
    <row r="105" spans="1:5" ht="13.15" customHeight="1">
      <c r="A105" s="28" t="s">
        <v>52</v>
      </c>
      <c r="E105" s="30" t="s">
        <v>46</v>
      </c>
    </row>
    <row r="106" ht="13.15" customHeight="1">
      <c r="E106" s="29" t="s">
        <v>46</v>
      </c>
    </row>
    <row r="107" spans="1:16" ht="13.15" customHeight="1">
      <c r="A107" t="s">
        <v>43</v>
      </c>
      <c r="B107" s="5" t="s">
        <v>100</v>
      </c>
      <c r="C107" s="5" t="s">
        <v>100</v>
      </c>
      <c r="E107" s="24" t="s">
        <v>426</v>
      </c>
      <c r="F107" s="25" t="s">
        <v>48</v>
      </c>
      <c r="G107" s="26">
        <v>1</v>
      </c>
      <c r="H107" s="25">
        <v>0</v>
      </c>
      <c r="I107" s="25">
        <f>ROUND(G107*H107,6)</f>
        <v>0</v>
      </c>
      <c r="L107" s="27">
        <v>0</v>
      </c>
      <c r="M107" s="22">
        <f>ROUND(ROUND(L107,2)*ROUND(G107,3),2)</f>
        <v>0</v>
      </c>
      <c r="N107" s="25" t="s">
        <v>49</v>
      </c>
      <c r="O107">
        <f>(M107*21)/100</f>
        <v>0</v>
      </c>
      <c r="P107" t="s">
        <v>50</v>
      </c>
    </row>
    <row r="108" spans="1:5" ht="13.15" customHeight="1">
      <c r="A108" s="28" t="s">
        <v>51</v>
      </c>
      <c r="E108" s="29" t="s">
        <v>426</v>
      </c>
    </row>
    <row r="109" spans="1:5" ht="13.15" customHeight="1">
      <c r="A109" s="28" t="s">
        <v>52</v>
      </c>
      <c r="E109" s="30" t="s">
        <v>46</v>
      </c>
    </row>
    <row r="110" ht="13.15" customHeight="1">
      <c r="E110" s="29" t="s">
        <v>46</v>
      </c>
    </row>
    <row r="111" spans="1:16" ht="13.15" customHeight="1">
      <c r="A111" t="s">
        <v>43</v>
      </c>
      <c r="B111" s="5" t="s">
        <v>102</v>
      </c>
      <c r="C111" s="5" t="s">
        <v>102</v>
      </c>
      <c r="E111" s="24" t="s">
        <v>428</v>
      </c>
      <c r="F111" s="25" t="s">
        <v>48</v>
      </c>
      <c r="G111" s="26">
        <v>1</v>
      </c>
      <c r="H111" s="25">
        <v>0</v>
      </c>
      <c r="I111" s="25">
        <f>ROUND(G111*H111,6)</f>
        <v>0</v>
      </c>
      <c r="L111" s="27">
        <v>0</v>
      </c>
      <c r="M111" s="22">
        <f>ROUND(ROUND(L111,2)*ROUND(G111,3),2)</f>
        <v>0</v>
      </c>
      <c r="N111" s="25" t="s">
        <v>49</v>
      </c>
      <c r="O111">
        <f>(M111*21)/100</f>
        <v>0</v>
      </c>
      <c r="P111" t="s">
        <v>50</v>
      </c>
    </row>
    <row r="112" spans="1:5" ht="13.15" customHeight="1">
      <c r="A112" s="28" t="s">
        <v>51</v>
      </c>
      <c r="E112" s="29" t="s">
        <v>428</v>
      </c>
    </row>
    <row r="113" spans="1:5" ht="13.15" customHeight="1">
      <c r="A113" s="28" t="s">
        <v>52</v>
      </c>
      <c r="E113" s="30" t="s">
        <v>46</v>
      </c>
    </row>
    <row r="114" ht="13.15" customHeight="1">
      <c r="E114" s="29" t="s">
        <v>46</v>
      </c>
    </row>
    <row r="115" spans="1:16" ht="13.15" customHeight="1">
      <c r="A115" t="s">
        <v>43</v>
      </c>
      <c r="B115" s="5" t="s">
        <v>105</v>
      </c>
      <c r="C115" s="5" t="s">
        <v>105</v>
      </c>
      <c r="E115" s="24" t="s">
        <v>429</v>
      </c>
      <c r="F115" s="25" t="s">
        <v>48</v>
      </c>
      <c r="G115" s="26">
        <v>1</v>
      </c>
      <c r="H115" s="25">
        <v>0</v>
      </c>
      <c r="I115" s="25">
        <f>ROUND(G115*H115,6)</f>
        <v>0</v>
      </c>
      <c r="L115" s="27">
        <v>0</v>
      </c>
      <c r="M115" s="22">
        <f>ROUND(ROUND(L115,2)*ROUND(G115,3),2)</f>
        <v>0</v>
      </c>
      <c r="N115" s="25" t="s">
        <v>49</v>
      </c>
      <c r="O115">
        <f>(M115*21)/100</f>
        <v>0</v>
      </c>
      <c r="P115" t="s">
        <v>50</v>
      </c>
    </row>
    <row r="116" spans="1:5" ht="13.15" customHeight="1">
      <c r="A116" s="28" t="s">
        <v>51</v>
      </c>
      <c r="E116" s="29" t="s">
        <v>429</v>
      </c>
    </row>
    <row r="117" spans="1:5" ht="13.15" customHeight="1">
      <c r="A117" s="28" t="s">
        <v>52</v>
      </c>
      <c r="E117" s="30" t="s">
        <v>46</v>
      </c>
    </row>
    <row r="118" ht="13.15" customHeight="1">
      <c r="E118" s="29" t="s">
        <v>46</v>
      </c>
    </row>
    <row r="119" spans="1:16" ht="13.15" customHeight="1">
      <c r="A119" t="s">
        <v>43</v>
      </c>
      <c r="B119" s="5" t="s">
        <v>107</v>
      </c>
      <c r="C119" s="5" t="s">
        <v>107</v>
      </c>
      <c r="E119" s="24" t="s">
        <v>430</v>
      </c>
      <c r="F119" s="25" t="s">
        <v>48</v>
      </c>
      <c r="G119" s="26">
        <v>1</v>
      </c>
      <c r="H119" s="25">
        <v>0</v>
      </c>
      <c r="I119" s="25">
        <f>ROUND(G119*H119,6)</f>
        <v>0</v>
      </c>
      <c r="L119" s="27">
        <v>0</v>
      </c>
      <c r="M119" s="22">
        <f>ROUND(ROUND(L119,2)*ROUND(G119,3),2)</f>
        <v>0</v>
      </c>
      <c r="N119" s="25" t="s">
        <v>49</v>
      </c>
      <c r="O119">
        <f>(M119*21)/100</f>
        <v>0</v>
      </c>
      <c r="P119" t="s">
        <v>50</v>
      </c>
    </row>
    <row r="120" spans="1:5" ht="13.15" customHeight="1">
      <c r="A120" s="28" t="s">
        <v>51</v>
      </c>
      <c r="E120" s="29" t="s">
        <v>430</v>
      </c>
    </row>
    <row r="121" spans="1:5" ht="13.15" customHeight="1">
      <c r="A121" s="28" t="s">
        <v>52</v>
      </c>
      <c r="E121" s="30" t="s">
        <v>46</v>
      </c>
    </row>
    <row r="122" ht="13.15" customHeight="1">
      <c r="E122" s="29" t="s">
        <v>46</v>
      </c>
    </row>
    <row r="123" spans="1:16" ht="13.15" customHeight="1">
      <c r="A123" t="s">
        <v>43</v>
      </c>
      <c r="B123" s="5" t="s">
        <v>109</v>
      </c>
      <c r="C123" s="5" t="s">
        <v>109</v>
      </c>
      <c r="E123" s="24" t="s">
        <v>431</v>
      </c>
      <c r="F123" s="25" t="s">
        <v>48</v>
      </c>
      <c r="G123" s="26">
        <v>1</v>
      </c>
      <c r="H123" s="25">
        <v>0</v>
      </c>
      <c r="I123" s="25">
        <f>ROUND(G123*H123,6)</f>
        <v>0</v>
      </c>
      <c r="L123" s="27">
        <v>0</v>
      </c>
      <c r="M123" s="22">
        <f>ROUND(ROUND(L123,2)*ROUND(G123,3),2)</f>
        <v>0</v>
      </c>
      <c r="N123" s="25" t="s">
        <v>49</v>
      </c>
      <c r="O123">
        <f>(M123*21)/100</f>
        <v>0</v>
      </c>
      <c r="P123" t="s">
        <v>50</v>
      </c>
    </row>
    <row r="124" spans="1:5" ht="26.45" customHeight="1">
      <c r="A124" s="28" t="s">
        <v>51</v>
      </c>
      <c r="E124" s="29" t="s">
        <v>432</v>
      </c>
    </row>
    <row r="125" spans="1:5" ht="13.15" customHeight="1">
      <c r="A125" s="28" t="s">
        <v>52</v>
      </c>
      <c r="E125" s="30" t="s">
        <v>46</v>
      </c>
    </row>
    <row r="126" ht="13.15" customHeight="1">
      <c r="E126" s="29" t="s">
        <v>46</v>
      </c>
    </row>
    <row r="127" spans="1:16" ht="13.15" customHeight="1">
      <c r="A127" t="s">
        <v>43</v>
      </c>
      <c r="B127" s="5" t="s">
        <v>112</v>
      </c>
      <c r="C127" s="5" t="s">
        <v>112</v>
      </c>
      <c r="E127" s="24" t="s">
        <v>433</v>
      </c>
      <c r="F127" s="25" t="s">
        <v>48</v>
      </c>
      <c r="G127" s="26">
        <v>3</v>
      </c>
      <c r="H127" s="25">
        <v>0</v>
      </c>
      <c r="I127" s="25">
        <f>ROUND(G127*H127,6)</f>
        <v>0</v>
      </c>
      <c r="L127" s="27">
        <v>0</v>
      </c>
      <c r="M127" s="22">
        <f>ROUND(ROUND(L127,2)*ROUND(G127,3),2)</f>
        <v>0</v>
      </c>
      <c r="N127" s="25" t="s">
        <v>49</v>
      </c>
      <c r="O127">
        <f>(M127*21)/100</f>
        <v>0</v>
      </c>
      <c r="P127" t="s">
        <v>50</v>
      </c>
    </row>
    <row r="128" spans="1:5" ht="13.15" customHeight="1">
      <c r="A128" s="28" t="s">
        <v>51</v>
      </c>
      <c r="E128" s="29" t="s">
        <v>433</v>
      </c>
    </row>
    <row r="129" spans="1:5" ht="13.15" customHeight="1">
      <c r="A129" s="28" t="s">
        <v>52</v>
      </c>
      <c r="E129" s="30" t="s">
        <v>46</v>
      </c>
    </row>
    <row r="130" ht="13.15" customHeight="1">
      <c r="E130" s="29" t="s">
        <v>46</v>
      </c>
    </row>
    <row r="131" spans="1:16" ht="13.15" customHeight="1">
      <c r="A131" t="s">
        <v>43</v>
      </c>
      <c r="B131" s="5" t="s">
        <v>168</v>
      </c>
      <c r="C131" s="5" t="s">
        <v>168</v>
      </c>
      <c r="E131" s="24" t="s">
        <v>434</v>
      </c>
      <c r="F131" s="25" t="s">
        <v>48</v>
      </c>
      <c r="G131" s="26">
        <v>1</v>
      </c>
      <c r="H131" s="25">
        <v>0</v>
      </c>
      <c r="I131" s="25">
        <f>ROUND(G131*H131,6)</f>
        <v>0</v>
      </c>
      <c r="L131" s="27">
        <v>0</v>
      </c>
      <c r="M131" s="22">
        <f>ROUND(ROUND(L131,2)*ROUND(G131,3),2)</f>
        <v>0</v>
      </c>
      <c r="N131" s="25" t="s">
        <v>49</v>
      </c>
      <c r="O131">
        <f>(M131*21)/100</f>
        <v>0</v>
      </c>
      <c r="P131" t="s">
        <v>50</v>
      </c>
    </row>
    <row r="132" spans="1:5" ht="13.15" customHeight="1">
      <c r="A132" s="28" t="s">
        <v>51</v>
      </c>
      <c r="E132" s="29" t="s">
        <v>434</v>
      </c>
    </row>
    <row r="133" spans="1:5" ht="13.15" customHeight="1">
      <c r="A133" s="28" t="s">
        <v>52</v>
      </c>
      <c r="E133" s="30" t="s">
        <v>46</v>
      </c>
    </row>
    <row r="134" ht="13.15" customHeight="1">
      <c r="E134" s="29" t="s">
        <v>46</v>
      </c>
    </row>
    <row r="135" spans="1:16" ht="13.15" customHeight="1">
      <c r="A135" t="s">
        <v>43</v>
      </c>
      <c r="B135" s="5" t="s">
        <v>175</v>
      </c>
      <c r="C135" s="5" t="s">
        <v>175</v>
      </c>
      <c r="E135" s="24" t="s">
        <v>435</v>
      </c>
      <c r="F135" s="25" t="s">
        <v>48</v>
      </c>
      <c r="G135" s="26">
        <v>1</v>
      </c>
      <c r="H135" s="25">
        <v>0</v>
      </c>
      <c r="I135" s="25">
        <f>ROUND(G135*H135,6)</f>
        <v>0</v>
      </c>
      <c r="L135" s="27">
        <v>0</v>
      </c>
      <c r="M135" s="22">
        <f>ROUND(ROUND(L135,2)*ROUND(G135,3),2)</f>
        <v>0</v>
      </c>
      <c r="N135" s="25" t="s">
        <v>49</v>
      </c>
      <c r="O135">
        <f>(M135*21)/100</f>
        <v>0</v>
      </c>
      <c r="P135" t="s">
        <v>50</v>
      </c>
    </row>
    <row r="136" spans="1:5" ht="13.15" customHeight="1">
      <c r="A136" s="28" t="s">
        <v>51</v>
      </c>
      <c r="E136" s="29" t="s">
        <v>435</v>
      </c>
    </row>
    <row r="137" spans="1:5" ht="13.15" customHeight="1">
      <c r="A137" s="28" t="s">
        <v>52</v>
      </c>
      <c r="E137" s="30" t="s">
        <v>46</v>
      </c>
    </row>
    <row r="138" ht="13.15" customHeight="1">
      <c r="E138" s="29" t="s">
        <v>46</v>
      </c>
    </row>
    <row r="139" spans="1:16" ht="13.15" customHeight="1">
      <c r="A139" t="s">
        <v>43</v>
      </c>
      <c r="B139" s="5" t="s">
        <v>164</v>
      </c>
      <c r="C139" s="5" t="s">
        <v>164</v>
      </c>
      <c r="E139" s="24" t="s">
        <v>436</v>
      </c>
      <c r="F139" s="25" t="s">
        <v>48</v>
      </c>
      <c r="G139" s="26">
        <v>2</v>
      </c>
      <c r="H139" s="25">
        <v>0</v>
      </c>
      <c r="I139" s="25">
        <f>ROUND(G139*H139,6)</f>
        <v>0</v>
      </c>
      <c r="L139" s="27">
        <v>0</v>
      </c>
      <c r="M139" s="22">
        <f>ROUND(ROUND(L139,2)*ROUND(G139,3),2)</f>
        <v>0</v>
      </c>
      <c r="N139" s="25" t="s">
        <v>49</v>
      </c>
      <c r="O139">
        <f>(M139*21)/100</f>
        <v>0</v>
      </c>
      <c r="P139" t="s">
        <v>50</v>
      </c>
    </row>
    <row r="140" spans="1:5" ht="13.15" customHeight="1">
      <c r="A140" s="28" t="s">
        <v>51</v>
      </c>
      <c r="E140" s="29" t="s">
        <v>436</v>
      </c>
    </row>
    <row r="141" spans="1:5" ht="13.15" customHeight="1">
      <c r="A141" s="28" t="s">
        <v>52</v>
      </c>
      <c r="E141" s="30" t="s">
        <v>46</v>
      </c>
    </row>
    <row r="142" ht="13.15" customHeight="1">
      <c r="E142" s="29" t="s">
        <v>46</v>
      </c>
    </row>
    <row r="143" spans="1:16" ht="13.15" customHeight="1">
      <c r="A143" t="s">
        <v>43</v>
      </c>
      <c r="B143" s="5" t="s">
        <v>172</v>
      </c>
      <c r="C143" s="5" t="s">
        <v>172</v>
      </c>
      <c r="E143" s="24" t="s">
        <v>437</v>
      </c>
      <c r="F143" s="25" t="s">
        <v>48</v>
      </c>
      <c r="G143" s="26">
        <v>1</v>
      </c>
      <c r="H143" s="25">
        <v>0</v>
      </c>
      <c r="I143" s="25">
        <f>ROUND(G143*H143,6)</f>
        <v>0</v>
      </c>
      <c r="L143" s="27">
        <v>0</v>
      </c>
      <c r="M143" s="22">
        <f>ROUND(ROUND(L143,2)*ROUND(G143,3),2)</f>
        <v>0</v>
      </c>
      <c r="N143" s="25" t="s">
        <v>49</v>
      </c>
      <c r="O143">
        <f>(M143*21)/100</f>
        <v>0</v>
      </c>
      <c r="P143" t="s">
        <v>50</v>
      </c>
    </row>
    <row r="144" spans="1:5" ht="13.15" customHeight="1">
      <c r="A144" s="28" t="s">
        <v>51</v>
      </c>
      <c r="E144" s="29" t="s">
        <v>437</v>
      </c>
    </row>
    <row r="145" spans="1:5" ht="13.15" customHeight="1">
      <c r="A145" s="28" t="s">
        <v>52</v>
      </c>
      <c r="E145" s="30" t="s">
        <v>46</v>
      </c>
    </row>
    <row r="146" ht="13.15" customHeight="1">
      <c r="E146" s="29" t="s">
        <v>46</v>
      </c>
    </row>
    <row r="147" spans="1:16" ht="13.15" customHeight="1">
      <c r="A147" t="s">
        <v>43</v>
      </c>
      <c r="B147" s="5" t="s">
        <v>211</v>
      </c>
      <c r="C147" s="5" t="s">
        <v>211</v>
      </c>
      <c r="E147" s="24" t="s">
        <v>438</v>
      </c>
      <c r="F147" s="25" t="s">
        <v>48</v>
      </c>
      <c r="G147" s="26">
        <v>1</v>
      </c>
      <c r="H147" s="25">
        <v>0</v>
      </c>
      <c r="I147" s="25">
        <f>ROUND(G147*H147,6)</f>
        <v>0</v>
      </c>
      <c r="L147" s="27">
        <v>0</v>
      </c>
      <c r="M147" s="22">
        <f>ROUND(ROUND(L147,2)*ROUND(G147,3),2)</f>
        <v>0</v>
      </c>
      <c r="N147" s="25" t="s">
        <v>49</v>
      </c>
      <c r="O147">
        <f>(M147*21)/100</f>
        <v>0</v>
      </c>
      <c r="P147" t="s">
        <v>50</v>
      </c>
    </row>
    <row r="148" spans="1:5" ht="13.15" customHeight="1">
      <c r="A148" s="28" t="s">
        <v>51</v>
      </c>
      <c r="E148" s="29" t="s">
        <v>438</v>
      </c>
    </row>
    <row r="149" spans="1:5" ht="13.15" customHeight="1">
      <c r="A149" s="28" t="s">
        <v>52</v>
      </c>
      <c r="E149" s="30" t="s">
        <v>46</v>
      </c>
    </row>
    <row r="150" ht="13.15" customHeight="1">
      <c r="E150" s="29" t="s">
        <v>46</v>
      </c>
    </row>
    <row r="151" spans="1:16" ht="13.15" customHeight="1">
      <c r="A151" t="s">
        <v>43</v>
      </c>
      <c r="B151" s="5" t="s">
        <v>220</v>
      </c>
      <c r="C151" s="5" t="s">
        <v>220</v>
      </c>
      <c r="E151" s="24" t="s">
        <v>439</v>
      </c>
      <c r="F151" s="25" t="s">
        <v>48</v>
      </c>
      <c r="G151" s="26">
        <v>1</v>
      </c>
      <c r="H151" s="25">
        <v>0</v>
      </c>
      <c r="I151" s="25">
        <f>ROUND(G151*H151,6)</f>
        <v>0</v>
      </c>
      <c r="L151" s="27">
        <v>0</v>
      </c>
      <c r="M151" s="22">
        <f>ROUND(ROUND(L151,2)*ROUND(G151,3),2)</f>
        <v>0</v>
      </c>
      <c r="N151" s="25" t="s">
        <v>49</v>
      </c>
      <c r="O151">
        <f>(M151*21)/100</f>
        <v>0</v>
      </c>
      <c r="P151" t="s">
        <v>50</v>
      </c>
    </row>
    <row r="152" spans="1:5" ht="13.15" customHeight="1">
      <c r="A152" s="28" t="s">
        <v>51</v>
      </c>
      <c r="E152" s="29" t="s">
        <v>439</v>
      </c>
    </row>
    <row r="153" spans="1:5" ht="13.15" customHeight="1">
      <c r="A153" s="28" t="s">
        <v>52</v>
      </c>
      <c r="E153" s="30" t="s">
        <v>46</v>
      </c>
    </row>
    <row r="154" ht="13.15" customHeight="1">
      <c r="E154" s="29" t="s">
        <v>46</v>
      </c>
    </row>
    <row r="155" spans="1:16" ht="13.15" customHeight="1">
      <c r="A155" t="s">
        <v>43</v>
      </c>
      <c r="B155" s="5" t="s">
        <v>223</v>
      </c>
      <c r="C155" s="5" t="s">
        <v>223</v>
      </c>
      <c r="E155" s="24" t="s">
        <v>440</v>
      </c>
      <c r="F155" s="25" t="s">
        <v>48</v>
      </c>
      <c r="G155" s="26">
        <v>4</v>
      </c>
      <c r="H155" s="25">
        <v>0</v>
      </c>
      <c r="I155" s="25">
        <f>ROUND(G155*H155,6)</f>
        <v>0</v>
      </c>
      <c r="L155" s="27">
        <v>0</v>
      </c>
      <c r="M155" s="22">
        <f>ROUND(ROUND(L155,2)*ROUND(G155,3),2)</f>
        <v>0</v>
      </c>
      <c r="N155" s="25" t="s">
        <v>49</v>
      </c>
      <c r="O155">
        <f>(M155*21)/100</f>
        <v>0</v>
      </c>
      <c r="P155" t="s">
        <v>50</v>
      </c>
    </row>
    <row r="156" spans="1:5" ht="13.15" customHeight="1">
      <c r="A156" s="28" t="s">
        <v>51</v>
      </c>
      <c r="E156" s="29" t="s">
        <v>440</v>
      </c>
    </row>
    <row r="157" spans="1:5" ht="13.15" customHeight="1">
      <c r="A157" s="28" t="s">
        <v>52</v>
      </c>
      <c r="E157" s="30" t="s">
        <v>46</v>
      </c>
    </row>
    <row r="158" ht="13.15" customHeight="1">
      <c r="E158" s="29" t="s">
        <v>46</v>
      </c>
    </row>
    <row r="159" spans="1:16" ht="13.15" customHeight="1">
      <c r="A159" t="s">
        <v>43</v>
      </c>
      <c r="B159" s="5" t="s">
        <v>226</v>
      </c>
      <c r="C159" s="5" t="s">
        <v>226</v>
      </c>
      <c r="E159" s="24" t="s">
        <v>441</v>
      </c>
      <c r="F159" s="25" t="s">
        <v>442</v>
      </c>
      <c r="G159" s="26">
        <v>1</v>
      </c>
      <c r="H159" s="25">
        <v>0</v>
      </c>
      <c r="I159" s="25">
        <f>ROUND(G159*H159,6)</f>
        <v>0</v>
      </c>
      <c r="L159" s="27">
        <v>0</v>
      </c>
      <c r="M159" s="22">
        <f>ROUND(ROUND(L159,2)*ROUND(G159,3),2)</f>
        <v>0</v>
      </c>
      <c r="N159" s="25" t="s">
        <v>49</v>
      </c>
      <c r="O159">
        <f>(M159*21)/100</f>
        <v>0</v>
      </c>
      <c r="P159" t="s">
        <v>50</v>
      </c>
    </row>
    <row r="160" spans="1:5" ht="13.15" customHeight="1">
      <c r="A160" s="28" t="s">
        <v>51</v>
      </c>
      <c r="E160" s="29" t="s">
        <v>441</v>
      </c>
    </row>
    <row r="161" spans="1:5" ht="13.15" customHeight="1">
      <c r="A161" s="28" t="s">
        <v>52</v>
      </c>
      <c r="E161" s="30" t="s">
        <v>46</v>
      </c>
    </row>
    <row r="162" ht="13.15" customHeight="1">
      <c r="E162" s="29" t="s">
        <v>46</v>
      </c>
    </row>
    <row r="163" spans="1:16" ht="13.15" customHeight="1">
      <c r="A163" t="s">
        <v>43</v>
      </c>
      <c r="B163" s="5" t="s">
        <v>322</v>
      </c>
      <c r="C163" s="5" t="s">
        <v>322</v>
      </c>
      <c r="E163" s="24" t="s">
        <v>443</v>
      </c>
      <c r="F163" s="25" t="s">
        <v>48</v>
      </c>
      <c r="G163" s="26">
        <v>1</v>
      </c>
      <c r="H163" s="25">
        <v>0</v>
      </c>
      <c r="I163" s="25">
        <f>ROUND(G163*H163,6)</f>
        <v>0</v>
      </c>
      <c r="L163" s="27">
        <v>0</v>
      </c>
      <c r="M163" s="22">
        <f>ROUND(ROUND(L163,2)*ROUND(G163,3),2)</f>
        <v>0</v>
      </c>
      <c r="N163" s="25" t="s">
        <v>49</v>
      </c>
      <c r="O163">
        <f>(M163*21)/100</f>
        <v>0</v>
      </c>
      <c r="P163" t="s">
        <v>50</v>
      </c>
    </row>
    <row r="164" spans="1:5" ht="13.15" customHeight="1">
      <c r="A164" s="28" t="s">
        <v>51</v>
      </c>
      <c r="E164" s="29" t="s">
        <v>443</v>
      </c>
    </row>
    <row r="165" spans="1:5" ht="13.15" customHeight="1">
      <c r="A165" s="28" t="s">
        <v>52</v>
      </c>
      <c r="E165" s="30" t="s">
        <v>46</v>
      </c>
    </row>
    <row r="166" ht="13.15" customHeight="1">
      <c r="E166" s="29" t="s">
        <v>46</v>
      </c>
    </row>
    <row r="167" spans="1:16" ht="13.15" customHeight="1">
      <c r="A167" t="s">
        <v>43</v>
      </c>
      <c r="B167" s="5" t="s">
        <v>325</v>
      </c>
      <c r="C167" s="5" t="s">
        <v>325</v>
      </c>
      <c r="E167" s="24" t="s">
        <v>444</v>
      </c>
      <c r="F167" s="25" t="s">
        <v>48</v>
      </c>
      <c r="G167" s="26">
        <v>1</v>
      </c>
      <c r="H167" s="25">
        <v>0</v>
      </c>
      <c r="I167" s="25">
        <f>ROUND(G167*H167,6)</f>
        <v>0</v>
      </c>
      <c r="L167" s="27">
        <v>0</v>
      </c>
      <c r="M167" s="22">
        <f>ROUND(ROUND(L167,2)*ROUND(G167,3),2)</f>
        <v>0</v>
      </c>
      <c r="N167" s="25" t="s">
        <v>49</v>
      </c>
      <c r="O167">
        <f>(M167*21)/100</f>
        <v>0</v>
      </c>
      <c r="P167" t="s">
        <v>50</v>
      </c>
    </row>
    <row r="168" spans="1:5" ht="13.15" customHeight="1">
      <c r="A168" s="28" t="s">
        <v>51</v>
      </c>
      <c r="E168" s="29" t="s">
        <v>444</v>
      </c>
    </row>
    <row r="169" spans="1:5" ht="13.15" customHeight="1">
      <c r="A169" s="28" t="s">
        <v>52</v>
      </c>
      <c r="E169" s="30" t="s">
        <v>46</v>
      </c>
    </row>
    <row r="170" ht="13.15" customHeight="1">
      <c r="E170" s="29" t="s">
        <v>46</v>
      </c>
    </row>
    <row r="171" spans="1:13" ht="13.15" customHeight="1">
      <c r="A171" t="s">
        <v>40</v>
      </c>
      <c r="C171" s="6" t="s">
        <v>445</v>
      </c>
      <c r="E171" s="23" t="s">
        <v>446</v>
      </c>
      <c r="J171" s="22">
        <f>0</f>
        <v>0</v>
      </c>
      <c r="K171" s="22">
        <f>0</f>
        <v>0</v>
      </c>
      <c r="L171" s="22">
        <f>0+L172+L176+L180+L184+L188+L192+L196+L200</f>
        <v>0</v>
      </c>
      <c r="M171" s="22">
        <f>0+M172+M176+M180+M184+M188+M192+M196+M200</f>
        <v>0</v>
      </c>
    </row>
    <row r="172" spans="1:16" ht="13.15" customHeight="1">
      <c r="A172" t="s">
        <v>43</v>
      </c>
      <c r="B172" s="5" t="s">
        <v>328</v>
      </c>
      <c r="C172" s="5" t="s">
        <v>328</v>
      </c>
      <c r="E172" s="24" t="s">
        <v>447</v>
      </c>
      <c r="F172" s="25" t="s">
        <v>48</v>
      </c>
      <c r="G172" s="26">
        <v>1</v>
      </c>
      <c r="H172" s="25">
        <v>0</v>
      </c>
      <c r="I172" s="25">
        <f>ROUND(G172*H172,6)</f>
        <v>0</v>
      </c>
      <c r="L172" s="27">
        <v>0</v>
      </c>
      <c r="M172" s="22">
        <f>ROUND(ROUND(L172,2)*ROUND(G172,3),2)</f>
        <v>0</v>
      </c>
      <c r="N172" s="25" t="s">
        <v>49</v>
      </c>
      <c r="O172">
        <f>(M172*21)/100</f>
        <v>0</v>
      </c>
      <c r="P172" t="s">
        <v>50</v>
      </c>
    </row>
    <row r="173" spans="1:5" ht="13.15" customHeight="1">
      <c r="A173" s="28" t="s">
        <v>51</v>
      </c>
      <c r="E173" s="29" t="s">
        <v>447</v>
      </c>
    </row>
    <row r="174" spans="1:5" ht="13.15" customHeight="1">
      <c r="A174" s="28" t="s">
        <v>52</v>
      </c>
      <c r="E174" s="30" t="s">
        <v>46</v>
      </c>
    </row>
    <row r="175" ht="13.15" customHeight="1">
      <c r="E175" s="29" t="s">
        <v>46</v>
      </c>
    </row>
    <row r="176" spans="1:16" ht="13.15" customHeight="1">
      <c r="A176" t="s">
        <v>43</v>
      </c>
      <c r="B176" s="5" t="s">
        <v>301</v>
      </c>
      <c r="C176" s="5" t="s">
        <v>301</v>
      </c>
      <c r="E176" s="24" t="s">
        <v>448</v>
      </c>
      <c r="F176" s="25" t="s">
        <v>48</v>
      </c>
      <c r="G176" s="26">
        <v>1</v>
      </c>
      <c r="H176" s="25">
        <v>0</v>
      </c>
      <c r="I176" s="25">
        <f>ROUND(G176*H176,6)</f>
        <v>0</v>
      </c>
      <c r="L176" s="27">
        <v>0</v>
      </c>
      <c r="M176" s="22">
        <f>ROUND(ROUND(L176,2)*ROUND(G176,3),2)</f>
        <v>0</v>
      </c>
      <c r="N176" s="25" t="s">
        <v>49</v>
      </c>
      <c r="O176">
        <f>(M176*21)/100</f>
        <v>0</v>
      </c>
      <c r="P176" t="s">
        <v>50</v>
      </c>
    </row>
    <row r="177" spans="1:5" ht="13.15" customHeight="1">
      <c r="A177" s="28" t="s">
        <v>51</v>
      </c>
      <c r="E177" s="29" t="s">
        <v>448</v>
      </c>
    </row>
    <row r="178" spans="1:5" ht="13.15" customHeight="1">
      <c r="A178" s="28" t="s">
        <v>52</v>
      </c>
      <c r="E178" s="30" t="s">
        <v>46</v>
      </c>
    </row>
    <row r="179" ht="13.15" customHeight="1">
      <c r="E179" s="29" t="s">
        <v>46</v>
      </c>
    </row>
    <row r="180" spans="1:16" ht="13.15" customHeight="1">
      <c r="A180" t="s">
        <v>43</v>
      </c>
      <c r="B180" s="5" t="s">
        <v>304</v>
      </c>
      <c r="C180" s="5" t="s">
        <v>304</v>
      </c>
      <c r="E180" s="24" t="s">
        <v>421</v>
      </c>
      <c r="F180" s="25" t="s">
        <v>48</v>
      </c>
      <c r="G180" s="26">
        <v>30</v>
      </c>
      <c r="H180" s="25">
        <v>0</v>
      </c>
      <c r="I180" s="25">
        <f>ROUND(G180*H180,6)</f>
        <v>0</v>
      </c>
      <c r="L180" s="27">
        <v>0</v>
      </c>
      <c r="M180" s="22">
        <f>ROUND(ROUND(L180,2)*ROUND(G180,3),2)</f>
        <v>0</v>
      </c>
      <c r="N180" s="25" t="s">
        <v>49</v>
      </c>
      <c r="O180">
        <f>(M180*21)/100</f>
        <v>0</v>
      </c>
      <c r="P180" t="s">
        <v>50</v>
      </c>
    </row>
    <row r="181" spans="1:5" ht="13.15" customHeight="1">
      <c r="A181" s="28" t="s">
        <v>51</v>
      </c>
      <c r="E181" s="29" t="s">
        <v>421</v>
      </c>
    </row>
    <row r="182" spans="1:5" ht="13.15" customHeight="1">
      <c r="A182" s="28" t="s">
        <v>52</v>
      </c>
      <c r="E182" s="30" t="s">
        <v>46</v>
      </c>
    </row>
    <row r="183" ht="13.15" customHeight="1">
      <c r="E183" s="29" t="s">
        <v>46</v>
      </c>
    </row>
    <row r="184" spans="1:16" ht="13.15" customHeight="1">
      <c r="A184" t="s">
        <v>43</v>
      </c>
      <c r="B184" s="5" t="s">
        <v>307</v>
      </c>
      <c r="C184" s="5" t="s">
        <v>307</v>
      </c>
      <c r="E184" s="24" t="s">
        <v>420</v>
      </c>
      <c r="F184" s="25" t="s">
        <v>58</v>
      </c>
      <c r="G184" s="26">
        <v>205</v>
      </c>
      <c r="H184" s="25">
        <v>0</v>
      </c>
      <c r="I184" s="25">
        <f>ROUND(G184*H184,6)</f>
        <v>0</v>
      </c>
      <c r="L184" s="27">
        <v>0</v>
      </c>
      <c r="M184" s="22">
        <f>ROUND(ROUND(L184,2)*ROUND(G184,3),2)</f>
        <v>0</v>
      </c>
      <c r="N184" s="25" t="s">
        <v>49</v>
      </c>
      <c r="O184">
        <f>(M184*21)/100</f>
        <v>0</v>
      </c>
      <c r="P184" t="s">
        <v>50</v>
      </c>
    </row>
    <row r="185" spans="1:5" ht="13.15" customHeight="1">
      <c r="A185" s="28" t="s">
        <v>51</v>
      </c>
      <c r="E185" s="29" t="s">
        <v>420</v>
      </c>
    </row>
    <row r="186" spans="1:5" ht="13.15" customHeight="1">
      <c r="A186" s="28" t="s">
        <v>52</v>
      </c>
      <c r="E186" s="30" t="s">
        <v>46</v>
      </c>
    </row>
    <row r="187" ht="13.15" customHeight="1">
      <c r="E187" s="29" t="s">
        <v>46</v>
      </c>
    </row>
    <row r="188" spans="1:16" ht="13.15" customHeight="1">
      <c r="A188" t="s">
        <v>43</v>
      </c>
      <c r="B188" s="5" t="s">
        <v>292</v>
      </c>
      <c r="C188" s="5" t="s">
        <v>292</v>
      </c>
      <c r="E188" s="24" t="s">
        <v>449</v>
      </c>
      <c r="F188" s="25" t="s">
        <v>48</v>
      </c>
      <c r="G188" s="26">
        <v>3</v>
      </c>
      <c r="H188" s="25">
        <v>0</v>
      </c>
      <c r="I188" s="25">
        <f>ROUND(G188*H188,6)</f>
        <v>0</v>
      </c>
      <c r="L188" s="27">
        <v>0</v>
      </c>
      <c r="M188" s="22">
        <f>ROUND(ROUND(L188,2)*ROUND(G188,3),2)</f>
        <v>0</v>
      </c>
      <c r="N188" s="25" t="s">
        <v>49</v>
      </c>
      <c r="O188">
        <f>(M188*21)/100</f>
        <v>0</v>
      </c>
      <c r="P188" t="s">
        <v>50</v>
      </c>
    </row>
    <row r="189" spans="1:5" ht="13.15" customHeight="1">
      <c r="A189" s="28" t="s">
        <v>51</v>
      </c>
      <c r="E189" s="29" t="s">
        <v>449</v>
      </c>
    </row>
    <row r="190" spans="1:5" ht="13.15" customHeight="1">
      <c r="A190" s="28" t="s">
        <v>52</v>
      </c>
      <c r="E190" s="30" t="s">
        <v>46</v>
      </c>
    </row>
    <row r="191" ht="13.15" customHeight="1">
      <c r="E191" s="29" t="s">
        <v>46</v>
      </c>
    </row>
    <row r="192" spans="1:16" ht="13.15" customHeight="1">
      <c r="A192" t="s">
        <v>43</v>
      </c>
      <c r="B192" s="5" t="s">
        <v>289</v>
      </c>
      <c r="C192" s="5" t="s">
        <v>289</v>
      </c>
      <c r="E192" s="24" t="s">
        <v>450</v>
      </c>
      <c r="F192" s="25" t="s">
        <v>48</v>
      </c>
      <c r="G192" s="26">
        <v>9</v>
      </c>
      <c r="H192" s="25">
        <v>0</v>
      </c>
      <c r="I192" s="25">
        <f>ROUND(G192*H192,6)</f>
        <v>0</v>
      </c>
      <c r="L192" s="27">
        <v>0</v>
      </c>
      <c r="M192" s="22">
        <f>ROUND(ROUND(L192,2)*ROUND(G192,3),2)</f>
        <v>0</v>
      </c>
      <c r="N192" s="25" t="s">
        <v>49</v>
      </c>
      <c r="O192">
        <f>(M192*21)/100</f>
        <v>0</v>
      </c>
      <c r="P192" t="s">
        <v>50</v>
      </c>
    </row>
    <row r="193" spans="1:5" ht="13.15" customHeight="1">
      <c r="A193" s="28" t="s">
        <v>51</v>
      </c>
      <c r="E193" s="29" t="s">
        <v>450</v>
      </c>
    </row>
    <row r="194" spans="1:5" ht="13.15" customHeight="1">
      <c r="A194" s="28" t="s">
        <v>52</v>
      </c>
      <c r="E194" s="30" t="s">
        <v>46</v>
      </c>
    </row>
    <row r="195" ht="13.15" customHeight="1">
      <c r="E195" s="29" t="s">
        <v>46</v>
      </c>
    </row>
    <row r="196" spans="1:16" ht="13.15" customHeight="1">
      <c r="A196" t="s">
        <v>43</v>
      </c>
      <c r="B196" s="5" t="s">
        <v>284</v>
      </c>
      <c r="C196" s="5" t="s">
        <v>284</v>
      </c>
      <c r="E196" s="24" t="s">
        <v>451</v>
      </c>
      <c r="F196" s="25" t="s">
        <v>442</v>
      </c>
      <c r="G196" s="26">
        <v>1</v>
      </c>
      <c r="H196" s="25">
        <v>0</v>
      </c>
      <c r="I196" s="25">
        <f>ROUND(G196*H196,6)</f>
        <v>0</v>
      </c>
      <c r="L196" s="27">
        <v>0</v>
      </c>
      <c r="M196" s="22">
        <f>ROUND(ROUND(L196,2)*ROUND(G196,3),2)</f>
        <v>0</v>
      </c>
      <c r="N196" s="25" t="s">
        <v>49</v>
      </c>
      <c r="O196">
        <f>(M196*21)/100</f>
        <v>0</v>
      </c>
      <c r="P196" t="s">
        <v>50</v>
      </c>
    </row>
    <row r="197" spans="1:5" ht="13.15" customHeight="1">
      <c r="A197" s="28" t="s">
        <v>51</v>
      </c>
      <c r="E197" s="29" t="s">
        <v>451</v>
      </c>
    </row>
    <row r="198" spans="1:5" ht="13.15" customHeight="1">
      <c r="A198" s="28" t="s">
        <v>52</v>
      </c>
      <c r="E198" s="30" t="s">
        <v>46</v>
      </c>
    </row>
    <row r="199" ht="13.15" customHeight="1">
      <c r="E199" s="29" t="s">
        <v>46</v>
      </c>
    </row>
    <row r="200" spans="1:16" ht="13.15" customHeight="1">
      <c r="A200" t="s">
        <v>43</v>
      </c>
      <c r="B200" s="5" t="s">
        <v>287</v>
      </c>
      <c r="C200" s="5" t="s">
        <v>287</v>
      </c>
      <c r="E200" s="24" t="s">
        <v>452</v>
      </c>
      <c r="F200" s="25" t="s">
        <v>442</v>
      </c>
      <c r="G200" s="26">
        <v>1</v>
      </c>
      <c r="H200" s="25">
        <v>0</v>
      </c>
      <c r="I200" s="25">
        <f>ROUND(G200*H200,6)</f>
        <v>0</v>
      </c>
      <c r="L200" s="27">
        <v>0</v>
      </c>
      <c r="M200" s="22">
        <f>ROUND(ROUND(L200,2)*ROUND(G200,3),2)</f>
        <v>0</v>
      </c>
      <c r="N200" s="25" t="s">
        <v>49</v>
      </c>
      <c r="O200">
        <f>(M200*21)/100</f>
        <v>0</v>
      </c>
      <c r="P200" t="s">
        <v>50</v>
      </c>
    </row>
    <row r="201" spans="1:5" ht="13.15" customHeight="1">
      <c r="A201" s="28" t="s">
        <v>51</v>
      </c>
      <c r="E201" s="29" t="s">
        <v>452</v>
      </c>
    </row>
    <row r="202" spans="1:5" ht="13.15" customHeight="1">
      <c r="A202" s="28" t="s">
        <v>52</v>
      </c>
      <c r="E202" s="30" t="s">
        <v>46</v>
      </c>
    </row>
    <row r="203" ht="13.15" customHeight="1">
      <c r="E203" s="29" t="s">
        <v>46</v>
      </c>
    </row>
    <row r="204" spans="1:13" ht="13.15" customHeight="1">
      <c r="A204" t="s">
        <v>40</v>
      </c>
      <c r="C204" s="6" t="s">
        <v>453</v>
      </c>
      <c r="E204" s="23" t="s">
        <v>454</v>
      </c>
      <c r="J204" s="22">
        <f>0</f>
        <v>0</v>
      </c>
      <c r="K204" s="22">
        <f>0</f>
        <v>0</v>
      </c>
      <c r="L204" s="22">
        <f>0+L205+L209+L213+L217+L221+L225+L229+L233+L237+L241+L245</f>
        <v>0</v>
      </c>
      <c r="M204" s="22">
        <f>0+M205+M209+M213+M217+M221+M225+M229+M233+M237+M241+M245</f>
        <v>0</v>
      </c>
    </row>
    <row r="205" spans="1:16" ht="13.15" customHeight="1">
      <c r="A205" t="s">
        <v>43</v>
      </c>
      <c r="B205" s="5" t="s">
        <v>288</v>
      </c>
      <c r="C205" s="5" t="s">
        <v>288</v>
      </c>
      <c r="E205" s="24" t="s">
        <v>455</v>
      </c>
      <c r="F205" s="25" t="s">
        <v>171</v>
      </c>
      <c r="G205" s="26">
        <v>20</v>
      </c>
      <c r="H205" s="25">
        <v>0</v>
      </c>
      <c r="I205" s="25">
        <f>ROUND(G205*H205,6)</f>
        <v>0</v>
      </c>
      <c r="L205" s="27">
        <v>0</v>
      </c>
      <c r="M205" s="22">
        <f>ROUND(ROUND(L205,2)*ROUND(G205,3),2)</f>
        <v>0</v>
      </c>
      <c r="N205" s="25" t="s">
        <v>49</v>
      </c>
      <c r="O205">
        <f>(M205*21)/100</f>
        <v>0</v>
      </c>
      <c r="P205" t="s">
        <v>50</v>
      </c>
    </row>
    <row r="206" spans="1:5" ht="13.15" customHeight="1">
      <c r="A206" s="28" t="s">
        <v>51</v>
      </c>
      <c r="E206" s="29" t="s">
        <v>455</v>
      </c>
    </row>
    <row r="207" spans="1:5" ht="13.15" customHeight="1">
      <c r="A207" s="28" t="s">
        <v>52</v>
      </c>
      <c r="E207" s="30" t="s">
        <v>46</v>
      </c>
    </row>
    <row r="208" ht="13.15" customHeight="1">
      <c r="E208" s="29" t="s">
        <v>46</v>
      </c>
    </row>
    <row r="209" spans="1:16" ht="13.15" customHeight="1">
      <c r="A209" t="s">
        <v>43</v>
      </c>
      <c r="B209" s="5" t="s">
        <v>275</v>
      </c>
      <c r="C209" s="5" t="s">
        <v>275</v>
      </c>
      <c r="E209" s="24" t="s">
        <v>456</v>
      </c>
      <c r="F209" s="25" t="s">
        <v>442</v>
      </c>
      <c r="G209" s="26">
        <v>1</v>
      </c>
      <c r="H209" s="25">
        <v>0</v>
      </c>
      <c r="I209" s="25">
        <f>ROUND(G209*H209,6)</f>
        <v>0</v>
      </c>
      <c r="L209" s="27">
        <v>0</v>
      </c>
      <c r="M209" s="22">
        <f>ROUND(ROUND(L209,2)*ROUND(G209,3),2)</f>
        <v>0</v>
      </c>
      <c r="N209" s="25" t="s">
        <v>49</v>
      </c>
      <c r="O209">
        <f>(M209*21)/100</f>
        <v>0</v>
      </c>
      <c r="P209" t="s">
        <v>50</v>
      </c>
    </row>
    <row r="210" spans="1:5" ht="13.15" customHeight="1">
      <c r="A210" s="28" t="s">
        <v>51</v>
      </c>
      <c r="E210" s="29" t="s">
        <v>456</v>
      </c>
    </row>
    <row r="211" spans="1:5" ht="13.15" customHeight="1">
      <c r="A211" s="28" t="s">
        <v>52</v>
      </c>
      <c r="E211" s="30" t="s">
        <v>46</v>
      </c>
    </row>
    <row r="212" ht="13.15" customHeight="1">
      <c r="E212" s="29" t="s">
        <v>46</v>
      </c>
    </row>
    <row r="213" spans="1:16" ht="13.15" customHeight="1">
      <c r="A213" t="s">
        <v>43</v>
      </c>
      <c r="B213" s="5" t="s">
        <v>270</v>
      </c>
      <c r="C213" s="5" t="s">
        <v>270</v>
      </c>
      <c r="E213" s="24" t="s">
        <v>457</v>
      </c>
      <c r="F213" s="25" t="s">
        <v>171</v>
      </c>
      <c r="G213" s="26">
        <v>6.5</v>
      </c>
      <c r="H213" s="25">
        <v>0</v>
      </c>
      <c r="I213" s="25">
        <f>ROUND(G213*H213,6)</f>
        <v>0</v>
      </c>
      <c r="L213" s="27">
        <v>0</v>
      </c>
      <c r="M213" s="22">
        <f>ROUND(ROUND(L213,2)*ROUND(G213,3),2)</f>
        <v>0</v>
      </c>
      <c r="N213" s="25" t="s">
        <v>49</v>
      </c>
      <c r="O213">
        <f>(M213*21)/100</f>
        <v>0</v>
      </c>
      <c r="P213" t="s">
        <v>50</v>
      </c>
    </row>
    <row r="214" spans="1:5" ht="13.15" customHeight="1">
      <c r="A214" s="28" t="s">
        <v>51</v>
      </c>
      <c r="E214" s="29" t="s">
        <v>457</v>
      </c>
    </row>
    <row r="215" spans="1:5" ht="13.15" customHeight="1">
      <c r="A215" s="28" t="s">
        <v>52</v>
      </c>
      <c r="E215" s="30" t="s">
        <v>46</v>
      </c>
    </row>
    <row r="216" ht="13.15" customHeight="1">
      <c r="E216" s="29" t="s">
        <v>46</v>
      </c>
    </row>
    <row r="217" spans="1:16" ht="13.15" customHeight="1">
      <c r="A217" t="s">
        <v>43</v>
      </c>
      <c r="B217" s="5" t="s">
        <v>278</v>
      </c>
      <c r="C217" s="5" t="s">
        <v>278</v>
      </c>
      <c r="E217" s="24" t="s">
        <v>458</v>
      </c>
      <c r="F217" s="25" t="s">
        <v>442</v>
      </c>
      <c r="G217" s="26">
        <v>1</v>
      </c>
      <c r="H217" s="25">
        <v>0</v>
      </c>
      <c r="I217" s="25">
        <f>ROUND(G217*H217,6)</f>
        <v>0</v>
      </c>
      <c r="L217" s="27">
        <v>0</v>
      </c>
      <c r="M217" s="22">
        <f>ROUND(ROUND(L217,2)*ROUND(G217,3),2)</f>
        <v>0</v>
      </c>
      <c r="N217" s="25" t="s">
        <v>49</v>
      </c>
      <c r="O217">
        <f>(M217*21)/100</f>
        <v>0</v>
      </c>
      <c r="P217" t="s">
        <v>50</v>
      </c>
    </row>
    <row r="218" spans="1:5" ht="13.15" customHeight="1">
      <c r="A218" s="28" t="s">
        <v>51</v>
      </c>
      <c r="E218" s="29" t="s">
        <v>458</v>
      </c>
    </row>
    <row r="219" spans="1:5" ht="13.15" customHeight="1">
      <c r="A219" s="28" t="s">
        <v>52</v>
      </c>
      <c r="E219" s="30" t="s">
        <v>46</v>
      </c>
    </row>
    <row r="220" ht="13.15" customHeight="1">
      <c r="E220" s="29" t="s">
        <v>46</v>
      </c>
    </row>
    <row r="221" spans="1:16" ht="13.15" customHeight="1">
      <c r="A221" t="s">
        <v>43</v>
      </c>
      <c r="B221" s="5" t="s">
        <v>281</v>
      </c>
      <c r="C221" s="5" t="s">
        <v>281</v>
      </c>
      <c r="E221" s="24" t="s">
        <v>459</v>
      </c>
      <c r="F221" s="25" t="s">
        <v>171</v>
      </c>
      <c r="G221" s="26">
        <v>38</v>
      </c>
      <c r="H221" s="25">
        <v>0</v>
      </c>
      <c r="I221" s="25">
        <f>ROUND(G221*H221,6)</f>
        <v>0</v>
      </c>
      <c r="L221" s="27">
        <v>0</v>
      </c>
      <c r="M221" s="22">
        <f>ROUND(ROUND(L221,2)*ROUND(G221,3),2)</f>
        <v>0</v>
      </c>
      <c r="N221" s="25" t="s">
        <v>49</v>
      </c>
      <c r="O221">
        <f>(M221*21)/100</f>
        <v>0</v>
      </c>
      <c r="P221" t="s">
        <v>50</v>
      </c>
    </row>
    <row r="222" spans="1:5" ht="13.15" customHeight="1">
      <c r="A222" s="28" t="s">
        <v>51</v>
      </c>
      <c r="E222" s="29" t="s">
        <v>459</v>
      </c>
    </row>
    <row r="223" spans="1:5" ht="13.15" customHeight="1">
      <c r="A223" s="28" t="s">
        <v>52</v>
      </c>
      <c r="E223" s="30" t="s">
        <v>46</v>
      </c>
    </row>
    <row r="224" ht="13.15" customHeight="1">
      <c r="E224" s="29" t="s">
        <v>46</v>
      </c>
    </row>
    <row r="225" spans="1:16" ht="13.15" customHeight="1">
      <c r="A225" t="s">
        <v>43</v>
      </c>
      <c r="B225" s="5" t="s">
        <v>319</v>
      </c>
      <c r="C225" s="5" t="s">
        <v>319</v>
      </c>
      <c r="E225" s="24" t="s">
        <v>459</v>
      </c>
      <c r="F225" s="25" t="s">
        <v>171</v>
      </c>
      <c r="G225" s="26">
        <v>6</v>
      </c>
      <c r="H225" s="25">
        <v>0</v>
      </c>
      <c r="I225" s="25">
        <f>ROUND(G225*H225,6)</f>
        <v>0</v>
      </c>
      <c r="L225" s="27">
        <v>0</v>
      </c>
      <c r="M225" s="22">
        <f>ROUND(ROUND(L225,2)*ROUND(G225,3),2)</f>
        <v>0</v>
      </c>
      <c r="N225" s="25" t="s">
        <v>49</v>
      </c>
      <c r="O225">
        <f>(M225*21)/100</f>
        <v>0</v>
      </c>
      <c r="P225" t="s">
        <v>50</v>
      </c>
    </row>
    <row r="226" spans="1:5" ht="13.15" customHeight="1">
      <c r="A226" s="28" t="s">
        <v>51</v>
      </c>
      <c r="E226" s="29" t="s">
        <v>459</v>
      </c>
    </row>
    <row r="227" spans="1:5" ht="13.15" customHeight="1">
      <c r="A227" s="28" t="s">
        <v>52</v>
      </c>
      <c r="E227" s="30" t="s">
        <v>46</v>
      </c>
    </row>
    <row r="228" ht="13.15" customHeight="1">
      <c r="E228" s="29" t="s">
        <v>46</v>
      </c>
    </row>
    <row r="229" spans="1:16" ht="13.15" customHeight="1">
      <c r="A229" t="s">
        <v>43</v>
      </c>
      <c r="B229" s="5" t="s">
        <v>313</v>
      </c>
      <c r="C229" s="5" t="s">
        <v>313</v>
      </c>
      <c r="E229" s="24" t="s">
        <v>460</v>
      </c>
      <c r="F229" s="25" t="s">
        <v>442</v>
      </c>
      <c r="G229" s="26">
        <v>1</v>
      </c>
      <c r="H229" s="25">
        <v>0</v>
      </c>
      <c r="I229" s="25">
        <f>ROUND(G229*H229,6)</f>
        <v>0</v>
      </c>
      <c r="L229" s="27">
        <v>0</v>
      </c>
      <c r="M229" s="22">
        <f>ROUND(ROUND(L229,2)*ROUND(G229,3),2)</f>
        <v>0</v>
      </c>
      <c r="N229" s="25" t="s">
        <v>49</v>
      </c>
      <c r="O229">
        <f>(M229*21)/100</f>
        <v>0</v>
      </c>
      <c r="P229" t="s">
        <v>50</v>
      </c>
    </row>
    <row r="230" spans="1:5" ht="13.15" customHeight="1">
      <c r="A230" s="28" t="s">
        <v>51</v>
      </c>
      <c r="E230" s="29" t="s">
        <v>460</v>
      </c>
    </row>
    <row r="231" spans="1:5" ht="13.15" customHeight="1">
      <c r="A231" s="28" t="s">
        <v>52</v>
      </c>
      <c r="E231" s="30" t="s">
        <v>46</v>
      </c>
    </row>
    <row r="232" ht="13.15" customHeight="1">
      <c r="E232" s="29" t="s">
        <v>46</v>
      </c>
    </row>
    <row r="233" spans="1:16" ht="13.15" customHeight="1">
      <c r="A233" t="s">
        <v>43</v>
      </c>
      <c r="B233" s="5" t="s">
        <v>309</v>
      </c>
      <c r="C233" s="5" t="s">
        <v>309</v>
      </c>
      <c r="E233" s="24" t="s">
        <v>461</v>
      </c>
      <c r="F233" s="25" t="s">
        <v>171</v>
      </c>
      <c r="G233" s="26">
        <v>16</v>
      </c>
      <c r="H233" s="25">
        <v>0</v>
      </c>
      <c r="I233" s="25">
        <f>ROUND(G233*H233,6)</f>
        <v>0</v>
      </c>
      <c r="L233" s="27">
        <v>0</v>
      </c>
      <c r="M233" s="22">
        <f>ROUND(ROUND(L233,2)*ROUND(G233,3),2)</f>
        <v>0</v>
      </c>
      <c r="N233" s="25" t="s">
        <v>49</v>
      </c>
      <c r="O233">
        <f>(M233*21)/100</f>
        <v>0</v>
      </c>
      <c r="P233" t="s">
        <v>50</v>
      </c>
    </row>
    <row r="234" spans="1:5" ht="13.15" customHeight="1">
      <c r="A234" s="28" t="s">
        <v>51</v>
      </c>
      <c r="E234" s="29" t="s">
        <v>461</v>
      </c>
    </row>
    <row r="235" spans="1:5" ht="13.15" customHeight="1">
      <c r="A235" s="28" t="s">
        <v>52</v>
      </c>
      <c r="E235" s="30" t="s">
        <v>46</v>
      </c>
    </row>
    <row r="236" ht="13.15" customHeight="1">
      <c r="E236" s="29" t="s">
        <v>46</v>
      </c>
    </row>
    <row r="237" spans="1:16" ht="13.15" customHeight="1">
      <c r="A237" t="s">
        <v>43</v>
      </c>
      <c r="B237" s="5" t="s">
        <v>312</v>
      </c>
      <c r="C237" s="5" t="s">
        <v>312</v>
      </c>
      <c r="E237" s="24" t="s">
        <v>462</v>
      </c>
      <c r="F237" s="25" t="s">
        <v>442</v>
      </c>
      <c r="G237" s="26">
        <v>1</v>
      </c>
      <c r="H237" s="25">
        <v>0</v>
      </c>
      <c r="I237" s="25">
        <f>ROUND(G237*H237,6)</f>
        <v>0</v>
      </c>
      <c r="L237" s="27">
        <v>0</v>
      </c>
      <c r="M237" s="22">
        <f>ROUND(ROUND(L237,2)*ROUND(G237,3),2)</f>
        <v>0</v>
      </c>
      <c r="N237" s="25" t="s">
        <v>49</v>
      </c>
      <c r="O237">
        <f>(M237*21)/100</f>
        <v>0</v>
      </c>
      <c r="P237" t="s">
        <v>50</v>
      </c>
    </row>
    <row r="238" spans="1:5" ht="13.15" customHeight="1">
      <c r="A238" s="28" t="s">
        <v>51</v>
      </c>
      <c r="E238" s="29" t="s">
        <v>462</v>
      </c>
    </row>
    <row r="239" spans="1:5" ht="13.15" customHeight="1">
      <c r="A239" s="28" t="s">
        <v>52</v>
      </c>
      <c r="E239" s="30" t="s">
        <v>46</v>
      </c>
    </row>
    <row r="240" ht="13.15" customHeight="1">
      <c r="E240" s="29" t="s">
        <v>46</v>
      </c>
    </row>
    <row r="241" spans="1:16" ht="13.15" customHeight="1">
      <c r="A241" t="s">
        <v>43</v>
      </c>
      <c r="B241" s="5" t="s">
        <v>267</v>
      </c>
      <c r="C241" s="5" t="s">
        <v>267</v>
      </c>
      <c r="E241" s="24" t="s">
        <v>463</v>
      </c>
      <c r="F241" s="25" t="s">
        <v>171</v>
      </c>
      <c r="G241" s="26">
        <v>3</v>
      </c>
      <c r="H241" s="25">
        <v>0</v>
      </c>
      <c r="I241" s="25">
        <f>ROUND(G241*H241,6)</f>
        <v>0</v>
      </c>
      <c r="L241" s="27">
        <v>0</v>
      </c>
      <c r="M241" s="22">
        <f>ROUND(ROUND(L241,2)*ROUND(G241,3),2)</f>
        <v>0</v>
      </c>
      <c r="N241" s="25" t="s">
        <v>49</v>
      </c>
      <c r="O241">
        <f>(M241*21)/100</f>
        <v>0</v>
      </c>
      <c r="P241" t="s">
        <v>50</v>
      </c>
    </row>
    <row r="242" spans="1:5" ht="13.15" customHeight="1">
      <c r="A242" s="28" t="s">
        <v>51</v>
      </c>
      <c r="E242" s="29" t="s">
        <v>463</v>
      </c>
    </row>
    <row r="243" spans="1:5" ht="13.15" customHeight="1">
      <c r="A243" s="28" t="s">
        <v>52</v>
      </c>
      <c r="E243" s="30" t="s">
        <v>46</v>
      </c>
    </row>
    <row r="244" ht="13.15" customHeight="1">
      <c r="E244" s="29" t="s">
        <v>46</v>
      </c>
    </row>
    <row r="245" spans="1:16" ht="13.15" customHeight="1">
      <c r="A245" t="s">
        <v>43</v>
      </c>
      <c r="B245" s="5" t="s">
        <v>273</v>
      </c>
      <c r="C245" s="5" t="s">
        <v>273</v>
      </c>
      <c r="E245" s="24" t="s">
        <v>464</v>
      </c>
      <c r="F245" s="25" t="s">
        <v>171</v>
      </c>
      <c r="G245" s="26">
        <v>10</v>
      </c>
      <c r="H245" s="25">
        <v>0</v>
      </c>
      <c r="I245" s="25">
        <f>ROUND(G245*H245,6)</f>
        <v>0</v>
      </c>
      <c r="L245" s="27">
        <v>0</v>
      </c>
      <c r="M245" s="22">
        <f>ROUND(ROUND(L245,2)*ROUND(G245,3),2)</f>
        <v>0</v>
      </c>
      <c r="N245" s="25" t="s">
        <v>49</v>
      </c>
      <c r="O245">
        <f>(M245*21)/100</f>
        <v>0</v>
      </c>
      <c r="P245" t="s">
        <v>50</v>
      </c>
    </row>
    <row r="246" spans="1:5" ht="13.15" customHeight="1">
      <c r="A246" s="28" t="s">
        <v>51</v>
      </c>
      <c r="E246" s="29" t="s">
        <v>464</v>
      </c>
    </row>
    <row r="247" spans="1:5" ht="13.15" customHeight="1">
      <c r="A247" s="28" t="s">
        <v>52</v>
      </c>
      <c r="E247" s="30" t="s">
        <v>46</v>
      </c>
    </row>
    <row r="248" ht="13.15" customHeight="1">
      <c r="E248" s="29" t="s">
        <v>46</v>
      </c>
    </row>
    <row r="249" spans="1:13" ht="13.15" customHeight="1">
      <c r="A249" t="s">
        <v>40</v>
      </c>
      <c r="C249" s="6" t="s">
        <v>465</v>
      </c>
      <c r="E249" s="23" t="s">
        <v>466</v>
      </c>
      <c r="J249" s="22">
        <f>0</f>
        <v>0</v>
      </c>
      <c r="K249" s="22">
        <f>0</f>
        <v>0</v>
      </c>
      <c r="L249" s="22">
        <f>0+L250+L254+L258+L262+L266+L270+L274+L278+L282+L286</f>
        <v>0</v>
      </c>
      <c r="M249" s="22">
        <f>0+M250+M254+M258+M262+M266+M270+M274+M278+M282+M286</f>
        <v>0</v>
      </c>
    </row>
    <row r="250" spans="1:16" ht="13.15" customHeight="1">
      <c r="A250" t="s">
        <v>43</v>
      </c>
      <c r="B250" s="5" t="s">
        <v>334</v>
      </c>
      <c r="C250" s="5" t="s">
        <v>334</v>
      </c>
      <c r="E250" s="24" t="s">
        <v>467</v>
      </c>
      <c r="F250" s="25" t="s">
        <v>48</v>
      </c>
      <c r="G250" s="26">
        <v>1</v>
      </c>
      <c r="H250" s="25">
        <v>0</v>
      </c>
      <c r="I250" s="25">
        <f>ROUND(G250*H250,6)</f>
        <v>0</v>
      </c>
      <c r="L250" s="27">
        <v>0</v>
      </c>
      <c r="M250" s="22">
        <f>ROUND(ROUND(L250,2)*ROUND(G250,3),2)</f>
        <v>0</v>
      </c>
      <c r="N250" s="25" t="s">
        <v>49</v>
      </c>
      <c r="O250">
        <f>(M250*21)/100</f>
        <v>0</v>
      </c>
      <c r="P250" t="s">
        <v>50</v>
      </c>
    </row>
    <row r="251" spans="1:5" ht="13.15" customHeight="1">
      <c r="A251" s="28" t="s">
        <v>51</v>
      </c>
      <c r="E251" s="29" t="s">
        <v>467</v>
      </c>
    </row>
    <row r="252" spans="1:5" ht="13.15" customHeight="1">
      <c r="A252" s="28" t="s">
        <v>52</v>
      </c>
      <c r="E252" s="30" t="s">
        <v>46</v>
      </c>
    </row>
    <row r="253" ht="13.15" customHeight="1">
      <c r="E253" s="29" t="s">
        <v>46</v>
      </c>
    </row>
    <row r="254" spans="1:16" ht="13.15" customHeight="1">
      <c r="A254" t="s">
        <v>43</v>
      </c>
      <c r="B254" s="5" t="s">
        <v>330</v>
      </c>
      <c r="C254" s="5" t="s">
        <v>330</v>
      </c>
      <c r="E254" s="24" t="s">
        <v>468</v>
      </c>
      <c r="F254" s="25" t="s">
        <v>48</v>
      </c>
      <c r="G254" s="26">
        <v>1</v>
      </c>
      <c r="H254" s="25">
        <v>0</v>
      </c>
      <c r="I254" s="25">
        <f>ROUND(G254*H254,6)</f>
        <v>0</v>
      </c>
      <c r="L254" s="27">
        <v>0</v>
      </c>
      <c r="M254" s="22">
        <f>ROUND(ROUND(L254,2)*ROUND(G254,3),2)</f>
        <v>0</v>
      </c>
      <c r="N254" s="25" t="s">
        <v>49</v>
      </c>
      <c r="O254">
        <f>(M254*21)/100</f>
        <v>0</v>
      </c>
      <c r="P254" t="s">
        <v>50</v>
      </c>
    </row>
    <row r="255" spans="1:5" ht="13.15" customHeight="1">
      <c r="A255" s="28" t="s">
        <v>51</v>
      </c>
      <c r="E255" s="29" t="s">
        <v>468</v>
      </c>
    </row>
    <row r="256" spans="1:5" ht="13.15" customHeight="1">
      <c r="A256" s="28" t="s">
        <v>52</v>
      </c>
      <c r="E256" s="30" t="s">
        <v>46</v>
      </c>
    </row>
    <row r="257" ht="13.15" customHeight="1">
      <c r="E257" s="29" t="s">
        <v>46</v>
      </c>
    </row>
    <row r="258" spans="1:16" ht="13.15" customHeight="1">
      <c r="A258" t="s">
        <v>43</v>
      </c>
      <c r="B258" s="5" t="s">
        <v>333</v>
      </c>
      <c r="C258" s="5" t="s">
        <v>333</v>
      </c>
      <c r="E258" s="24" t="s">
        <v>469</v>
      </c>
      <c r="F258" s="25" t="s">
        <v>442</v>
      </c>
      <c r="G258" s="26">
        <v>1</v>
      </c>
      <c r="H258" s="25">
        <v>0</v>
      </c>
      <c r="I258" s="25">
        <f>ROUND(G258*H258,6)</f>
        <v>0</v>
      </c>
      <c r="L258" s="27">
        <v>0</v>
      </c>
      <c r="M258" s="22">
        <f>ROUND(ROUND(L258,2)*ROUND(G258,3),2)</f>
        <v>0</v>
      </c>
      <c r="N258" s="25" t="s">
        <v>49</v>
      </c>
      <c r="O258">
        <f>(M258*21)/100</f>
        <v>0</v>
      </c>
      <c r="P258" t="s">
        <v>50</v>
      </c>
    </row>
    <row r="259" spans="1:5" ht="13.15" customHeight="1">
      <c r="A259" s="28" t="s">
        <v>51</v>
      </c>
      <c r="E259" s="29" t="s">
        <v>469</v>
      </c>
    </row>
    <row r="260" spans="1:5" ht="13.15" customHeight="1">
      <c r="A260" s="28" t="s">
        <v>52</v>
      </c>
      <c r="E260" s="30" t="s">
        <v>46</v>
      </c>
    </row>
    <row r="261" ht="13.15" customHeight="1">
      <c r="E261" s="29" t="s">
        <v>46</v>
      </c>
    </row>
    <row r="262" spans="1:16" ht="13.15" customHeight="1">
      <c r="A262" t="s">
        <v>43</v>
      </c>
      <c r="B262" s="5" t="s">
        <v>337</v>
      </c>
      <c r="C262" s="5" t="s">
        <v>337</v>
      </c>
      <c r="E262" s="24" t="s">
        <v>470</v>
      </c>
      <c r="F262" s="25" t="s">
        <v>167</v>
      </c>
      <c r="G262" s="26">
        <v>1</v>
      </c>
      <c r="H262" s="25">
        <v>0</v>
      </c>
      <c r="I262" s="25">
        <f>ROUND(G262*H262,6)</f>
        <v>0</v>
      </c>
      <c r="L262" s="27">
        <v>0</v>
      </c>
      <c r="M262" s="22">
        <f>ROUND(ROUND(L262,2)*ROUND(G262,3),2)</f>
        <v>0</v>
      </c>
      <c r="N262" s="25" t="s">
        <v>49</v>
      </c>
      <c r="O262">
        <f>(M262*21)/100</f>
        <v>0</v>
      </c>
      <c r="P262" t="s">
        <v>50</v>
      </c>
    </row>
    <row r="263" spans="1:5" ht="13.15" customHeight="1">
      <c r="A263" s="28" t="s">
        <v>51</v>
      </c>
      <c r="E263" s="29" t="s">
        <v>470</v>
      </c>
    </row>
    <row r="264" spans="1:5" ht="13.15" customHeight="1">
      <c r="A264" s="28" t="s">
        <v>52</v>
      </c>
      <c r="E264" s="30" t="s">
        <v>46</v>
      </c>
    </row>
    <row r="265" ht="13.15" customHeight="1">
      <c r="E265" s="29" t="s">
        <v>46</v>
      </c>
    </row>
    <row r="266" spans="1:16" ht="13.15" customHeight="1">
      <c r="A266" t="s">
        <v>43</v>
      </c>
      <c r="B266" s="5" t="s">
        <v>340</v>
      </c>
      <c r="C266" s="5" t="s">
        <v>340</v>
      </c>
      <c r="E266" s="24" t="s">
        <v>471</v>
      </c>
      <c r="F266" s="25" t="s">
        <v>48</v>
      </c>
      <c r="G266" s="26">
        <v>4</v>
      </c>
      <c r="H266" s="25">
        <v>0</v>
      </c>
      <c r="I266" s="25">
        <f>ROUND(G266*H266,6)</f>
        <v>0</v>
      </c>
      <c r="L266" s="27">
        <v>0</v>
      </c>
      <c r="M266" s="22">
        <f>ROUND(ROUND(L266,2)*ROUND(G266,3),2)</f>
        <v>0</v>
      </c>
      <c r="N266" s="25" t="s">
        <v>49</v>
      </c>
      <c r="O266">
        <f>(M266*21)/100</f>
        <v>0</v>
      </c>
      <c r="P266" t="s">
        <v>50</v>
      </c>
    </row>
    <row r="267" spans="1:5" ht="13.15" customHeight="1">
      <c r="A267" s="28" t="s">
        <v>51</v>
      </c>
      <c r="E267" s="29" t="s">
        <v>471</v>
      </c>
    </row>
    <row r="268" spans="1:5" ht="13.15" customHeight="1">
      <c r="A268" s="28" t="s">
        <v>52</v>
      </c>
      <c r="E268" s="30" t="s">
        <v>46</v>
      </c>
    </row>
    <row r="269" ht="13.15" customHeight="1">
      <c r="E269" s="29" t="s">
        <v>46</v>
      </c>
    </row>
    <row r="270" spans="1:16" ht="13.15" customHeight="1">
      <c r="A270" t="s">
        <v>43</v>
      </c>
      <c r="B270" s="5" t="s">
        <v>316</v>
      </c>
      <c r="C270" s="5" t="s">
        <v>316</v>
      </c>
      <c r="E270" s="24" t="s">
        <v>472</v>
      </c>
      <c r="F270" s="25" t="s">
        <v>48</v>
      </c>
      <c r="G270" s="26">
        <v>1</v>
      </c>
      <c r="H270" s="25">
        <v>0</v>
      </c>
      <c r="I270" s="25">
        <f>ROUND(G270*H270,6)</f>
        <v>0</v>
      </c>
      <c r="L270" s="27">
        <v>0</v>
      </c>
      <c r="M270" s="22">
        <f>ROUND(ROUND(L270,2)*ROUND(G270,3),2)</f>
        <v>0</v>
      </c>
      <c r="N270" s="25" t="s">
        <v>49</v>
      </c>
      <c r="O270">
        <f>(M270*21)/100</f>
        <v>0</v>
      </c>
      <c r="P270" t="s">
        <v>50</v>
      </c>
    </row>
    <row r="271" spans="1:5" ht="13.15" customHeight="1">
      <c r="A271" s="28" t="s">
        <v>51</v>
      </c>
      <c r="E271" s="29" t="s">
        <v>472</v>
      </c>
    </row>
    <row r="272" spans="1:5" ht="13.15" customHeight="1">
      <c r="A272" s="28" t="s">
        <v>52</v>
      </c>
      <c r="E272" s="30" t="s">
        <v>46</v>
      </c>
    </row>
    <row r="273" ht="13.15" customHeight="1">
      <c r="E273" s="29" t="s">
        <v>46</v>
      </c>
    </row>
    <row r="274" spans="1:16" ht="13.15" customHeight="1">
      <c r="A274" t="s">
        <v>43</v>
      </c>
      <c r="B274" s="5" t="s">
        <v>298</v>
      </c>
      <c r="C274" s="5" t="s">
        <v>298</v>
      </c>
      <c r="E274" s="24" t="s">
        <v>473</v>
      </c>
      <c r="F274" s="25" t="s">
        <v>48</v>
      </c>
      <c r="G274" s="26">
        <v>1</v>
      </c>
      <c r="H274" s="25">
        <v>0</v>
      </c>
      <c r="I274" s="25">
        <f>ROUND(G274*H274,6)</f>
        <v>0</v>
      </c>
      <c r="L274" s="27">
        <v>0</v>
      </c>
      <c r="M274" s="22">
        <f>ROUND(ROUND(L274,2)*ROUND(G274,3),2)</f>
        <v>0</v>
      </c>
      <c r="N274" s="25" t="s">
        <v>49</v>
      </c>
      <c r="O274">
        <f>(M274*21)/100</f>
        <v>0</v>
      </c>
      <c r="P274" t="s">
        <v>50</v>
      </c>
    </row>
    <row r="275" spans="1:5" ht="13.15" customHeight="1">
      <c r="A275" s="28" t="s">
        <v>51</v>
      </c>
      <c r="E275" s="29" t="s">
        <v>473</v>
      </c>
    </row>
    <row r="276" spans="1:5" ht="13.15" customHeight="1">
      <c r="A276" s="28" t="s">
        <v>52</v>
      </c>
      <c r="E276" s="30" t="s">
        <v>46</v>
      </c>
    </row>
    <row r="277" ht="13.15" customHeight="1">
      <c r="E277" s="29" t="s">
        <v>46</v>
      </c>
    </row>
    <row r="278" spans="1:16" ht="13.15" customHeight="1">
      <c r="A278" t="s">
        <v>43</v>
      </c>
      <c r="B278" s="5" t="s">
        <v>295</v>
      </c>
      <c r="C278" s="5" t="s">
        <v>295</v>
      </c>
      <c r="E278" s="24" t="s">
        <v>474</v>
      </c>
      <c r="F278" s="25" t="s">
        <v>48</v>
      </c>
      <c r="G278" s="26">
        <v>6</v>
      </c>
      <c r="H278" s="25">
        <v>0</v>
      </c>
      <c r="I278" s="25">
        <f>ROUND(G278*H278,6)</f>
        <v>0</v>
      </c>
      <c r="L278" s="27">
        <v>0</v>
      </c>
      <c r="M278" s="22">
        <f>ROUND(ROUND(L278,2)*ROUND(G278,3),2)</f>
        <v>0</v>
      </c>
      <c r="N278" s="25" t="s">
        <v>49</v>
      </c>
      <c r="O278">
        <f>(M278*21)/100</f>
        <v>0</v>
      </c>
      <c r="P278" t="s">
        <v>50</v>
      </c>
    </row>
    <row r="279" spans="1:5" ht="13.15" customHeight="1">
      <c r="A279" s="28" t="s">
        <v>51</v>
      </c>
      <c r="E279" s="29" t="s">
        <v>474</v>
      </c>
    </row>
    <row r="280" spans="1:5" ht="13.15" customHeight="1">
      <c r="A280" s="28" t="s">
        <v>52</v>
      </c>
      <c r="E280" s="30" t="s">
        <v>46</v>
      </c>
    </row>
    <row r="281" ht="13.15" customHeight="1">
      <c r="E281" s="29" t="s">
        <v>46</v>
      </c>
    </row>
    <row r="282" spans="1:16" ht="13.15" customHeight="1">
      <c r="A282" t="s">
        <v>43</v>
      </c>
      <c r="B282" s="5" t="s">
        <v>345</v>
      </c>
      <c r="C282" s="5" t="s">
        <v>345</v>
      </c>
      <c r="E282" s="24" t="s">
        <v>475</v>
      </c>
      <c r="F282" s="25" t="s">
        <v>167</v>
      </c>
      <c r="G282" s="26">
        <v>1</v>
      </c>
      <c r="H282" s="25">
        <v>0</v>
      </c>
      <c r="I282" s="25">
        <f>ROUND(G282*H282,6)</f>
        <v>0</v>
      </c>
      <c r="L282" s="27">
        <v>0</v>
      </c>
      <c r="M282" s="22">
        <f>ROUND(ROUND(L282,2)*ROUND(G282,3),2)</f>
        <v>0</v>
      </c>
      <c r="N282" s="25" t="s">
        <v>49</v>
      </c>
      <c r="O282">
        <f>(M282*21)/100</f>
        <v>0</v>
      </c>
      <c r="P282" t="s">
        <v>50</v>
      </c>
    </row>
    <row r="283" spans="1:5" ht="13.15" customHeight="1">
      <c r="A283" s="28" t="s">
        <v>51</v>
      </c>
      <c r="E283" s="29" t="s">
        <v>475</v>
      </c>
    </row>
    <row r="284" spans="1:5" ht="13.15" customHeight="1">
      <c r="A284" s="28" t="s">
        <v>52</v>
      </c>
      <c r="E284" s="30" t="s">
        <v>46</v>
      </c>
    </row>
    <row r="285" ht="13.15" customHeight="1">
      <c r="E285" s="29" t="s">
        <v>46</v>
      </c>
    </row>
    <row r="286" spans="1:16" ht="13.15" customHeight="1">
      <c r="A286" t="s">
        <v>43</v>
      </c>
      <c r="B286" s="5" t="s">
        <v>349</v>
      </c>
      <c r="C286" s="5" t="s">
        <v>349</v>
      </c>
      <c r="E286" s="24" t="s">
        <v>476</v>
      </c>
      <c r="F286" s="25" t="s">
        <v>167</v>
      </c>
      <c r="G286" s="26">
        <v>1</v>
      </c>
      <c r="H286" s="25">
        <v>0</v>
      </c>
      <c r="I286" s="25">
        <f>ROUND(G286*H286,6)</f>
        <v>0</v>
      </c>
      <c r="L286" s="27">
        <v>0</v>
      </c>
      <c r="M286" s="22">
        <f>ROUND(ROUND(L286,2)*ROUND(G286,3),2)</f>
        <v>0</v>
      </c>
      <c r="N286" s="25" t="s">
        <v>49</v>
      </c>
      <c r="O286">
        <f>(M286*21)/100</f>
        <v>0</v>
      </c>
      <c r="P286" t="s">
        <v>50</v>
      </c>
    </row>
    <row r="287" spans="1:5" ht="13.15" customHeight="1">
      <c r="A287" s="28" t="s">
        <v>51</v>
      </c>
      <c r="E287" s="29" t="s">
        <v>476</v>
      </c>
    </row>
    <row r="288" spans="1:5" ht="13.15" customHeight="1">
      <c r="A288" s="28" t="s">
        <v>52</v>
      </c>
      <c r="E288" s="30" t="s">
        <v>46</v>
      </c>
    </row>
    <row r="289" ht="13.15" customHeight="1">
      <c r="E289" s="29" t="s">
        <v>46</v>
      </c>
    </row>
  </sheetData>
  <sheetProtection password="9D89" sheet="1" objects="1" scenarios="1"/>
  <mergeCells count="17">
    <mergeCell ref="C1:C2"/>
    <mergeCell ref="E1:E2"/>
    <mergeCell ref="C3:D3"/>
    <mergeCell ref="C4:D4"/>
    <mergeCell ref="A5:A7"/>
    <mergeCell ref="B5:B7"/>
    <mergeCell ref="C5:C7"/>
    <mergeCell ref="D5:D7"/>
    <mergeCell ref="E5:E7"/>
    <mergeCell ref="N5:N7"/>
    <mergeCell ref="F5:F7"/>
    <mergeCell ref="G5:G7"/>
    <mergeCell ref="H5:H7"/>
    <mergeCell ref="I5:I7"/>
    <mergeCell ref="J5:M5"/>
    <mergeCell ref="J6:K6"/>
    <mergeCell ref="L6:M6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klapalekp</cp:lastModifiedBy>
  <dcterms:modified xsi:type="dcterms:W3CDTF">2018-07-03T07:52:28Z</dcterms:modified>
  <cp:category/>
  <cp:version/>
  <cp:contentType/>
  <cp:contentStatus/>
</cp:coreProperties>
</file>