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iff" ContentType="image/tif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40" yWindow="120" windowWidth="14940" windowHeight="9228" activeTab="0"/>
  </bookViews>
  <sheets>
    <sheet name="Rekapitulace" sheetId="1" r:id="rId1"/>
    <sheet name="SO 00" sheetId="2" r:id="rId2"/>
    <sheet name="SO-01" sheetId="3" r:id="rId3"/>
    <sheet name="SO-02" sheetId="4" r:id="rId4"/>
    <sheet name="SO-03" sheetId="5" r:id="rId5"/>
    <sheet name="SO-04" sheetId="6" r:id="rId6"/>
    <sheet name="SO-05" sheetId="7" r:id="rId7"/>
    <sheet name="SO-06" sheetId="8" r:id="rId8"/>
    <sheet name="SO-07" sheetId="9" r:id="rId9"/>
    <sheet name="SO-08" sheetId="10" r:id="rId10"/>
  </sheets>
  <definedNames/>
  <calcPr calcId="152511"/>
</workbook>
</file>

<file path=xl/sharedStrings.xml><?xml version="1.0" encoding="utf-8"?>
<sst xmlns="http://schemas.openxmlformats.org/spreadsheetml/2006/main" count="24183" uniqueCount="4280">
  <si>
    <t xml:space="preserve">             Aspe</t>
  </si>
  <si>
    <t>Soupis objektů s DPH</t>
  </si>
  <si>
    <t>01/2018</t>
  </si>
  <si>
    <t>UNIBAR</t>
  </si>
  <si>
    <t>ZŘ</t>
  </si>
  <si>
    <t>Základní řešení</t>
  </si>
  <si>
    <t>Odbytová cena:</t>
  </si>
  <si>
    <t>OC+DPH:</t>
  </si>
  <si>
    <t>Objekt</t>
  </si>
  <si>
    <t>Popis</t>
  </si>
  <si>
    <t>OC</t>
  </si>
  <si>
    <t>DPH</t>
  </si>
  <si>
    <t>OC+DPH</t>
  </si>
  <si>
    <t xml:space="preserve">           Aspe</t>
  </si>
  <si>
    <t>SO 00</t>
  </si>
  <si>
    <t>VRN</t>
  </si>
  <si>
    <t>SŽDC05</t>
  </si>
  <si>
    <t>S</t>
  </si>
  <si>
    <t>O</t>
  </si>
  <si>
    <t>Příloha k formuláři pro ocenění nabídky</t>
  </si>
  <si>
    <t>Stavba:</t>
  </si>
  <si>
    <t>Objekt:</t>
  </si>
  <si>
    <t>Typ</t>
  </si>
  <si>
    <t>Poř. číslo</t>
  </si>
  <si>
    <t>Kód položky</t>
  </si>
  <si>
    <t>Varianta</t>
  </si>
  <si>
    <t>Název položky</t>
  </si>
  <si>
    <t>MJ</t>
  </si>
  <si>
    <t>Množství</t>
  </si>
  <si>
    <t>Jednotková hmotnost</t>
  </si>
  <si>
    <t>Celková hmotnost</t>
  </si>
  <si>
    <t>Cena</t>
  </si>
  <si>
    <t>Dodávka</t>
  </si>
  <si>
    <t>Montáž</t>
  </si>
  <si>
    <t>Jednotková</t>
  </si>
  <si>
    <t>Celkem</t>
  </si>
  <si>
    <t>Cenové soustavy</t>
  </si>
  <si>
    <t>SD</t>
  </si>
  <si>
    <t>VRN1</t>
  </si>
  <si>
    <t>Průzkumné, geodetické a projektové práce</t>
  </si>
  <si>
    <t>P</t>
  </si>
  <si>
    <t>1</t>
  </si>
  <si>
    <t>012203000</t>
  </si>
  <si>
    <t/>
  </si>
  <si>
    <t>Průzkumné, geodetické a projektové práce geodetické práce při provádění stavby</t>
  </si>
  <si>
    <t>KS</t>
  </si>
  <si>
    <t>CS ÚRS 2016 02</t>
  </si>
  <si>
    <t>2</t>
  </si>
  <si>
    <t>PP</t>
  </si>
  <si>
    <t>VV</t>
  </si>
  <si>
    <t>012403000</t>
  </si>
  <si>
    <t>Průzkumné, geodetické a projektové práce geodetické práce kartografické práce</t>
  </si>
  <si>
    <t>CS ÚRS 2017 02</t>
  </si>
  <si>
    <t>3</t>
  </si>
  <si>
    <t>013254000</t>
  </si>
  <si>
    <t>Průzkumné, geodetické a projektové práce projektové práce dokumentace stavby (výkresová a textová) skutečného provedení stavby</t>
  </si>
  <si>
    <t>SADA</t>
  </si>
  <si>
    <t>[bez vazby na CS]</t>
  </si>
  <si>
    <t>VRN3</t>
  </si>
  <si>
    <t>Zařízení staveniště</t>
  </si>
  <si>
    <t>4</t>
  </si>
  <si>
    <t>031203000</t>
  </si>
  <si>
    <t>Zařízení staveniště související (přípravné) práce terénní úpravy pro zařízení staveniště</t>
  </si>
  <si>
    <t>M2</t>
  </si>
  <si>
    <t>5</t>
  </si>
  <si>
    <t>032103000</t>
  </si>
  <si>
    <t>Zařízení staveniště vybavení staveniště náklady na stavební buňky</t>
  </si>
  <si>
    <t>KUS</t>
  </si>
  <si>
    <t>6</t>
  </si>
  <si>
    <t>032403000</t>
  </si>
  <si>
    <t>Zařízení staveniště vybavení staveniště provizorní komunikace</t>
  </si>
  <si>
    <t>7</t>
  </si>
  <si>
    <t>032603000</t>
  </si>
  <si>
    <t>Zařízení staveniště vybavení staveniště ostatní náklady</t>
  </si>
  <si>
    <t>8</t>
  </si>
  <si>
    <t>034103000</t>
  </si>
  <si>
    <t>Zařízení staveniště zabezpečení staveniště energie pro zařízení staveniště</t>
  </si>
  <si>
    <t>MĚSÍC</t>
  </si>
  <si>
    <t>9</t>
  </si>
  <si>
    <t>034203000</t>
  </si>
  <si>
    <t>Zařízení staveniště zabezpečení staveniště oplocení staveniště</t>
  </si>
  <si>
    <t>M</t>
  </si>
  <si>
    <t>2*70+2*65=270,0000 [A]</t>
  </si>
  <si>
    <t>10</t>
  </si>
  <si>
    <t>034603000</t>
  </si>
  <si>
    <t>Zařízení staveniště zabezpečení staveniště alarm, strážní služba</t>
  </si>
  <si>
    <t>11</t>
  </si>
  <si>
    <t>039103000</t>
  </si>
  <si>
    <t>Zařízení staveniště zrušení zařízení staveniště rozebrání, bourání a odvoz</t>
  </si>
  <si>
    <t>KPL</t>
  </si>
  <si>
    <t>12</t>
  </si>
  <si>
    <t>039203000</t>
  </si>
  <si>
    <t>Zařízení staveniště zrušení zařízení staveniště úprava terénu</t>
  </si>
  <si>
    <t>M2…</t>
  </si>
  <si>
    <t>VRN4</t>
  </si>
  <si>
    <t>Inženýrská činnost</t>
  </si>
  <si>
    <t>13</t>
  </si>
  <si>
    <t>043114000</t>
  </si>
  <si>
    <t>Inženýrská činnost zkoušky a ostatní měření zkoušky tlakové</t>
  </si>
  <si>
    <t>14</t>
  </si>
  <si>
    <t>045203000</t>
  </si>
  <si>
    <t>Inženýrská činnost kompletační a koordinační činnost kompletační činnost</t>
  </si>
  <si>
    <t>15</t>
  </si>
  <si>
    <t>049103000</t>
  </si>
  <si>
    <t>Inženýrská činnost inženýrská činnost ostatní náklady vzniklé v souvislosti s realizací stavby</t>
  </si>
  <si>
    <t>VRN7</t>
  </si>
  <si>
    <t>Provozní vlivy</t>
  </si>
  <si>
    <t>16</t>
  </si>
  <si>
    <t>075103000</t>
  </si>
  <si>
    <t>Provozní vlivy ochranná pásma elektrického vedení</t>
  </si>
  <si>
    <t>17</t>
  </si>
  <si>
    <t>075203000</t>
  </si>
  <si>
    <t>Provozní vlivy ochranná pásma vodárenská</t>
  </si>
  <si>
    <t>18</t>
  </si>
  <si>
    <t>075503000</t>
  </si>
  <si>
    <t>Provozní vlivy ochranná pásma památková</t>
  </si>
  <si>
    <t>VRN9</t>
  </si>
  <si>
    <t>Ostatní náklady</t>
  </si>
  <si>
    <t>19</t>
  </si>
  <si>
    <t>091003000</t>
  </si>
  <si>
    <t>Ostatní náklady související s objektem - Orientační systém</t>
  </si>
  <si>
    <t>24</t>
  </si>
  <si>
    <t>091504000</t>
  </si>
  <si>
    <t>Ostatní náklady související s objektem náklady související s publikační činností</t>
  </si>
  <si>
    <t>20</t>
  </si>
  <si>
    <t>OS1</t>
  </si>
  <si>
    <t>Hlavní a centrální cedule</t>
  </si>
  <si>
    <t>21</t>
  </si>
  <si>
    <t>OS2</t>
  </si>
  <si>
    <t>Patrové cedule</t>
  </si>
  <si>
    <t>22</t>
  </si>
  <si>
    <t>OS3</t>
  </si>
  <si>
    <t>Dveřní cedule a označení místností</t>
  </si>
  <si>
    <t>16+14+14+14=58,0000 [A]</t>
  </si>
  <si>
    <t>23</t>
  </si>
  <si>
    <t>OS4</t>
  </si>
  <si>
    <t>Číslování dveří a piktogramy</t>
  </si>
  <si>
    <t>25</t>
  </si>
  <si>
    <t>OS5</t>
  </si>
  <si>
    <t>Samostatné označení objektu</t>
  </si>
  <si>
    <t>SO-01</t>
  </si>
  <si>
    <t>Objekt č.p. 771</t>
  </si>
  <si>
    <t>O1</t>
  </si>
  <si>
    <t>ASŘ-001</t>
  </si>
  <si>
    <t>Nová dispozice - interiér</t>
  </si>
  <si>
    <t>Svislé a kompletní konstrukce</t>
  </si>
  <si>
    <t>130107140</t>
  </si>
  <si>
    <t>ocel profilová IPN, v jakosti 11 375, h=120 mm</t>
  </si>
  <si>
    <t>T</t>
  </si>
  <si>
    <t>130107160</t>
  </si>
  <si>
    <t>ocel profilová IPN, v jakosti 11 375, h=140 mm</t>
  </si>
  <si>
    <t>130107180</t>
  </si>
  <si>
    <t>ocel profilová IPN, v jakosti 11 375, h=160 mm</t>
  </si>
  <si>
    <t>311231127</t>
  </si>
  <si>
    <t>Zdivo z cihel pálených nosné z cihel plných dl. 290 mm P 20 až 25, na maltu ze suché směsi 10 MPa</t>
  </si>
  <si>
    <t>M3</t>
  </si>
  <si>
    <t>1.PP 
0030.800*0.950*0.15*2=0,2280 [A] 
0071.090*1.350*0.15=0,2207 [B] 
Mezisoučet: A+B=0,4487 [C] 
1.NP 
101/108,109,1102*1.240*1.780*0.650=2,8694 [D] 
107/1112.100*1.390*0.500=1,4595 [E] 
1141.230*1.780*0.65=1,4231 [F] 
Mezisoučet: D+E+F=5,7520 [G] 
2.NP 
204,205(1.240*0.920-0.6*0.9)*0.500=0,3004 [H] 
206(1.16*1.78-0.6*0.9)*0.500=0,7624 [I] 
2101.180*1.780*0.49=1,0292 [J] 
Mezisoučet: H+I+J=2,0920 [K] 
3.NP 
304,305(1.230*0.970-0.6*0.9)*0.500=0,3266 [L] 
306(1.16*1.78-0.6*0.9)*0.500=0,7624 [M] 
3111.23*1.78*0.49=1,0728 [N] 
Mezisoučet: L+M+N=2,1618 [O] 
4.NP 
404,405(1.230*1.780-0.6*0.)*0.47= 
406(1.16*1.78-0.6*0.9)*0.47=0,7167 [Q] 
4121.180*1.780*0.47=0,9872 [R] 
Mezisoučet: P+Q+R= 
Celkem: A+B+D+E+F+H+I+J+L+M+N+P+Q+R=</t>
  </si>
  <si>
    <t>1. Vcenách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zcihel lícových se oceňuje prosté vyzdění včetně spárování zdící a spárovací maltou, kotvené lícové zdivo se oceňuje cenami souboru cen 313 23-4 . Zdivo lícové obkladové .</t>
  </si>
  <si>
    <t>311238143</t>
  </si>
  <si>
    <t>Zdivo nosné jednovrstvé z cihel děrovaných vnitřní broušené, spojené na pero a drážku, lepené tenkovrstvou maltou, pevnost cihel P10, tl. zdiva 240 mm</t>
  </si>
  <si>
    <t>1.NP 
102,1033.30*(2.100+3.120+0.91)-(1.25*2.350+0.9*2.0)=15,4915 [A] 
Mezisoučet: A=15,4915 [B] 
2.NP 
2113.30*(2.350+1.600+0.700)=15,3450 [C] 
Mezisoučet: C=15,3450 [D] 
3.NP 
3123.30*(2.100+0.25+1.600+0.91)=16,0380 [E] 
Mezisoučet: E=16,0380 [F] 
4.NP 
4133.30*(2.100++2.100+0.610)= 
Mezisoučet: G= 
Celkem: A+C+E+G=</t>
  </si>
  <si>
    <t>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zrozměrů kótovaných ve výkresech. Při zalomeném ostění oken a balkónových dveří se šířka zmenšuje o 100 mm. c) plocha překladů, obetonovaných hlav ocelových nosníků, věnců a jiných konstrukcí betonových a železobetonových. 4. Vcenách jsou započteny i náklady na doplňkové cihly. 5. Vcenách nejsou započteny náklady na: a) výplň kapes obvodového zdiva (např kolem oken); tyto se ocení cenou 311 23-8911, b) zásyp dutin první vrstvy zdiva; tyto se ocení příslušnými cenami 311 23-892..</t>
  </si>
  <si>
    <t>311238219</t>
  </si>
  <si>
    <t>Zdivo nosné jednovrstvé z cihel děrovaných vnější klasické, spojené na pero a drážku na maltu MC, pevnost cihel P15, tl. zdiva 440 mm</t>
  </si>
  <si>
    <t>1.NP 
1012*6.500*3.20-1.170*1.750=39,5525 [A] 
Celkem: A=39,5525 [B]</t>
  </si>
  <si>
    <t>317168122</t>
  </si>
  <si>
    <t>Překlady keramické ploché osazené do maltového lože, výšky překladu 7,1 cm šířky 14,5 cm, délky 125 cm</t>
  </si>
  <si>
    <t>1.NP 
101/102,1053=3,0000 [A] 
107/108,109,1103=3,0000 [B] 
Mezisoučet: A+B=6,0000 [C] 
2.NP 
203/204,205,2053=3,0000 [D] 
Mezisoučet: D=3,0000 [E] 
3.NP 
303/304,305,3063=3,0000 [F] 
Mezisoučet: F=3,0000 [G] 
4.NP 
403/404,405,4063=3,0000 [H] 
Mezisoučet: H=3,0000 [I] 
Celkem: A+B+D+F+H=15,0000 [J]</t>
  </si>
  <si>
    <t>1. Vcenách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zbetonu třídy C 16/20; tato betonáž se provádí u překladů dlouhých 2000 mm a více zároveň sbetonáží stropní konstrukce a ztužujícího věnce, d) dočasné montážní podepření zespodu vcelé světlé délce překladu sdvěma podporami ve třetinách šířky otvoru a dvěma podporami po krajích otvoru - platí pouze pro překlady delší než 2000 mm, včetně. 3. Vcenách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vcelé světlé délce překladu 4. Vcenách -82.. a -83.. (překlady roletové) nejsou započteny náklady na: a) vysoký překlad a svislou izolaci vúrovni stropního věnce u složených roletových překladů; tyto se ocení samostatně, b) dodávku a montáž rolet, případně žaluzií; tyto se ocení samostatně. 5. Vcenách -84.. (překlady vysoké spřažené) nejsou započteny náklady na: a) betonáž a bednění vúrovni stropního věnce; tyto se ocení samostatně, 6. Množství jednotek se určuje vkusech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t>
  </si>
  <si>
    <t>317168132</t>
  </si>
  <si>
    <t>Překlady keramické vysoké osazené do maltového lože, šířky překladu 7 cm výšky 23,8 cm, délky 150 cm</t>
  </si>
  <si>
    <t>1.NP 
101/1033=3,0000 [A] 
1025=5,0000 [B] 
Celkem: A+B=8,0000 [C]</t>
  </si>
  <si>
    <t>317941121</t>
  </si>
  <si>
    <t>Osazování ocelových válcovaných nosníků na zdivu I nebo IE nebo U nebo UE nebo L do č. 12 nebo výšky do 120 mm</t>
  </si>
  <si>
    <t>1.PP 
001/002,004,005,0064*1.2*0.0111=0,0533 [A] 
0074*1.2*0.0111=0,0533 [B] 
Mezisoučet: A+B=0,1066 [C] 
2058*0.9*0.0111=0,0799 [D] 
2068*0.9*0.0111=0,0799 [E] 
Mezisoučet: D+E=0,1598 [F] 
3.NP 
3058*0.9*0.0111=0,0799 [G] 
Mezisoučet: G=0,0799 [H] 
4.NP 
4058*0.9*0.0111=0,0799 [I] 
Mezisoučet: I=0,0799 [J] 
Celkem: A+B+D+E+G+I=0,4262 [K]</t>
  </si>
  <si>
    <t>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t>
  </si>
  <si>
    <t>317941123</t>
  </si>
  <si>
    <t>Osazování ocelových válcovaných nosníků na zdivu I nebo IE nebo U nebo UE nebo L č. 14 až 22 nebo výšky do 220 mm</t>
  </si>
  <si>
    <t>1.NP 
101/1063*2.9*0.0179=0,1557 [A] 
103/1135*1.5*0.0143=0,1073 [B] 
106/107,112,1136*1.4*0.0143=0,1201 [C] 
107/1114*1.4*0.0143=0,0801 [D] 
1133*1.4*0.0143=0,0601 [E] 
1143*1.4*0.0143=0,0601 [F] 
Mezisoučet: A+B+C+D+E+F=0,5834 [G] 
2.NP 
201/203.2094*1,4*0,0143=0,9891 [H] 
203/2074*1.7*0.0143=0,0972 [I] 
2072*4.9*0.0179=0,1754 [J] 
208/2094*1.6*0.0143=0,0915 [K] 
2093*1.4*0.0143=0,0601 [L] 
209/2113*1.5*0.0143=0,0644 [M] 
2103*1.4*0.0143=0,0601 [N] 
Mezisoučet: H+I+J+K+L+M+N=1,5378 [O] 
3.NP 
301/303,3104*1.4*0.0143=0,0801 [P] 
301/3084*1.7*0.0143=0,0972 [Q] 
303/3074*1.7*0.0143=0,0972 [R] 
3064*1.4*0.0143=0,0801 [S] 
3094*1.7*0.0143=0,0972 [T] 
310/3124*1.5*0.0143=0,0858 [U] 
3113*1.4*0.0143=0,0601 [V] 
Mezisoučet: P+Q+R+S+T+U+V=0,5977 [W] 
4.NP 
401/403,409,4106*1.4*0.0143=0,1201 [X] 
403/407,4086*1.4*0.0143=0,1201 [Y] 
4064*1.4*0.0143=0,0801 [Z] 
4113*1.4*0.0143=0,0601 [AA] 
4123*1.4*0.0143=0,0601 [AB] 
4134*1.4*0.0143=0,0801 [AC] 
Mezisoučet: X+Y+Z+AA+AB+AC=0,5206 [AD] 
Celkem: A+B+C+D+E+F+H+I+J+K+L+M+N+P+Q+R+S+T+U+V+X+Y+Z+AA+AB+AC=3,2395 [AE]</t>
  </si>
  <si>
    <t>317998124</t>
  </si>
  <si>
    <t>Izolace tepelná mezi překlady z pěnového polystyrénu jakékoliv výšky, tloušťky 90 mm</t>
  </si>
  <si>
    <t>1.NP 
1020.238*1.500=0,3570 [A] 
Celkem: A=0,3570 [B]</t>
  </si>
  <si>
    <t>342248110</t>
  </si>
  <si>
    <t>Příčky jednoduché z cihel děrovaných spojených na pero a drážku klasických na maltu MVC, pevnost cihel P 10, tl. příčky 80 mm</t>
  </si>
  <si>
    <t>1.NP 
1053.20*(1.400+1.330)-0.8*2.0=7,1360 [A] 
Celkem: A=7,1360 [B]</t>
  </si>
  <si>
    <t>1. Množství jednotek se určuje v m2 plochy konstrukce.</t>
  </si>
  <si>
    <t>342248147</t>
  </si>
  <si>
    <t>Příčky jednoduché z cihel děrovaných spojených na pero a drážku broušených, lepených PUR pěnou, pevnost cihel P8, P10, tl. příčky 140 mm</t>
  </si>
  <si>
    <t>1.NP 
107/108,109,1103.10*(0.78+0.97+4.140)-3*0.8*2.0=13,4590 [A] 
108/1092.70*2.82=7,6140 [B] 
109/1102.70*2.82=7,6140 [C] 
Mezisoučet: A+B+C=28,6870 [D] 
2.NP 
203/204,205,2063.00*(3.905+0.900+1.065)-3*0.8*2.0=12,8100 [E] 
204/2053.00*2.82=8,4600 [F] 
205/2063.00*2.82=8,4600 [G] 
Mezisoučet: E+F+G=29,7300 [H] 
3.NP 
303/304,305,3063.00*(3.850+0.900+1.120)-3*0.8*2.0=12,8100 [I] 
304/3053.00*2.82=8,4600 [J] 
305/3063.00*2.82=8,4600 [K] 
Mezisoučet: I+J+K=29,7300 [L] 
4.NP 
403/404,405,4063.00*(0.510+1.270+1.155+1.550+1.370)-3*0.8*2.0=12,7650 [M] 
404/4053.00*2.85=8,5500 [N] 
405/4063.00*2.85=8,5500 [O] 
Mezisoučet: M+N+O=29,8650 [P] 
Celkem: A+B+C+E+F+G+I+J+K+M+N+O=118,0120 [Q]</t>
  </si>
  <si>
    <t>342291112</t>
  </si>
  <si>
    <t>Ukotvení příček polyuretanovou pěnou, tl. příčky přes 100 mm</t>
  </si>
  <si>
    <t>1.NP 
1012*6.500=13,0000 [A] 
107/108,109,1100.78+0.97+4.140=5,8900 [B] 
108/1092.82=2,8200 [C] 
109/1102.82=2,8200 [D] 
Mezisoučet: A+B+C+D=24,5300 [E] 
2.NP 
203/204,205,2063.905+0.900+1.065=5,8700 [F] 
204/2052.82=2,8200 [G] 
205/2062.82=2,8200 [H] 
303/304,305,3063.85+0.900+1.120=5,8700 [I] 
304/3052.82=2,8200 [J] 
305/3062.82=2,8200 [K] 
Mezisoučet: F+G+H+I+J+K=23,0200 [L] 
4.NP 
403404,405,4060.510+1.270+1.155+1.550+1.370=5,8550 [M] 
404/4052.85=2,8500 [N] 
405/4062.85=2,8500 [O] 
Mezisoučet: M+N+O=11,5550 [P] 
Celkem: A+B+C+D+F+G+H+I+J+K+M+N+O=59,1050 [Q]</t>
  </si>
  <si>
    <t>1. Vcenách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t>
  </si>
  <si>
    <t>342291121</t>
  </si>
  <si>
    <t>Ukotvení příček plochými kotvami, do konstrukce cihelné</t>
  </si>
  <si>
    <t>1.NP 
1012*3.20=6,4000 [A] 
1052*3.20=6,4000 [B] 
1072*3.10=6,2000 [C] 
1092*2.70=5,4000 [D] 
Mezisoučet: A+B+C+D=24,4000 [E] 
2.NP 
2032*3.00=6,0000 [F] 
2052*3.00=6,0000 [G] 
Mezisoučet: F+G=12,0000 [H] 
3.NP 
3032*3.00=6,0000 [I] 
3052*3.00=6,0000 [J] 
Mezisoučet: I+J=12,0000 [K] 
4.NP 
4032*3.00=6,0000 [L] 
4062*3.00=6,0000 [M] 
Mezisoučet: L+M=12,0000 [N] 
Celkem: A+B+C+D+F+G+I+J+L+M=60,4000 [O]</t>
  </si>
  <si>
    <t>346272113</t>
  </si>
  <si>
    <t>Přizdívky izolační a ochranné z pórobetonových tvárnic o objemové hmotnosti 500 kg/m3, na tenké maltové lože tloušťky přizdívky 100 mm</t>
  </si>
  <si>
    <t>Osobní výtah 
103,211,312,413(2.450+10.560+3.30)*(2.350-0.910)=23,4864 [A] 
Celkem: A=23,4864 [B]</t>
  </si>
  <si>
    <t>349231821</t>
  </si>
  <si>
    <t>Přizdívka z cihel ostění s ozubem ve vybouraných otvorech, s vysekáním kapes pro zavázaní přes 150 do 300 mm</t>
  </si>
  <si>
    <t>Dozdívky 
1.NP8*0.4*(2*2+0.9)=15,6800 [A] 
2.NP8*0.4*(2*2+0.9)=15,6800 [B] 
3.NP8*0.4*(2*2+0.9)=15,6800 [C] 
4.NP8*0.4*(2*2+0.9)=15,6800 [D] 
Celkem: A+B+C+D=62,7200 [E]</t>
  </si>
  <si>
    <t>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t>
  </si>
  <si>
    <t>Úpravy povrchů, podlahy a osazování výplní</t>
  </si>
  <si>
    <t>611131121</t>
  </si>
  <si>
    <t>Podkladní a spojovací vrstva vnitřních omítaných ploch penetrace akrylát-silikonová nanášená ručně stropů</t>
  </si>
  <si>
    <t>1.PP 
0018.60=8,6000 [A] 
0022.60=2,6000 [B] 
00325.00=25,0000 [C] 
00423.20=23,2000 [D] 
0053.40=3,4000 [E] 
00618.40=18,4000 [F] 
00713.60=13,6000 [G] 
Mezisoučet: A+B+C+D+E+F+G=94,8000 [H] 
1.NP 
1041.20=1,2000 [I] 
10624.30=24,3000 [J] 
Mezisoučet: I+J=25,5000 [K] 
2.NP 
20120.70=20,7000 [L] 
2021.20=1,2000 [M] 
Mezisoučet: L+M=21,9000 [N] 
3.NP 
30120.70=20,7000 [O] 
3021.20=1,2000 [P] 
Mezisoučet: O+P=21,9000 [Q] 
4.NP 
4021.20=1,2000 [R] 
40312.10=12,1000 [S] 
4133.30=3,3000 [T] 
Mezisoučet: R+S+T=16,6000 [U] 
Celkem: A+B+C+D+E+F+G+I+J+L+M+O+P+R+S+T=180,7000 [V]</t>
  </si>
  <si>
    <t>611311131</t>
  </si>
  <si>
    <t>Potažení vnitřních ploch štukem tloušťky do 3 mm vodorovných konstrukcí stropů rovných</t>
  </si>
  <si>
    <t>1.NP 
1041.20=1,2000 [A] 
10624.30=24,3000 [B] 
Mezisoučet: A+B=25,5000 [C] 
2.NP 
20120.70=20,7000 [D] 
2021.20=1,2000 [E] 
Mezisoučet: D+E=21,9000 [F] 
3.NP 
30120.70=20,7000 [G] 
3021.20=1,2000 [H] 
Mezisoučet: G+H=21,9000 [I] 
4.NP 
4021.20=1,2000 [J] 
40312.10=12,1000 [K] 
4133.30=3,3000 [L] 
Mezisoučet: J+K+L=16,6000 [M] 
Celkem: A+B+D+E+G+H+J+K+L=85,9000 [N]</t>
  </si>
  <si>
    <t>611311133</t>
  </si>
  <si>
    <t>Potažení vnitřních ploch štukem tloušťky do 3 mm vodorovných konstrukcí kleneb nebo skořepin</t>
  </si>
  <si>
    <t>1.PP 
0018.60=8,6000 [A] 
0022.60=2,6000 [B] 
00325.00=25,0000 [C] 
00423.20=23,2000 [D] 
0053.40=3,4000 [E] 
00618.40=18,4000 [F] 
00713.60=13,6000 [G] 
Celkem: A+B+C+D+E+F+G=94,8000 [H]</t>
  </si>
  <si>
    <t>611321141</t>
  </si>
  <si>
    <t>Omítka vápenocementová vnitřních ploch nanášená ručně dvouvrstvá, tloušťky jádrové omítky do 10 mm a tloušťky štuku do 3 mm štuková vodorovných konstrukcí strop</t>
  </si>
  <si>
    <t>Omítka vápenocementová vnitřních ploch nanášená ručně dvouvrstvá, tloušťky jádrové omítky do 10 mm a tloušťky štuku do 3 mm štuková vodorovných konstrukcí stropů rovných</t>
  </si>
  <si>
    <t>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t>
  </si>
  <si>
    <t>611321143</t>
  </si>
  <si>
    <t>Omítka vápenocementová vnitřních ploch nanášená ručně dvouvrstvá, tloušťky jádrové omítky do 10 mm a tloušťky štuku do 3 mm štuková vodorovných konstrukcí klene</t>
  </si>
  <si>
    <t>Omítka vápenocementová vnitřních ploch nanášená ručně dvouvrstvá, tloušťky jádrové omítky do 10 mm a tloušťky štuku do 3 mm štuková vodorovných konstrukcí kleneb nebo skořepin</t>
  </si>
  <si>
    <t>611321191</t>
  </si>
  <si>
    <t>Omítka vápenocementová vnitřních ploch nanášená ručně Příplatek k cenám za každých dalších i započatých 5 mm tloušťky omítky přes 10 mm stropů</t>
  </si>
  <si>
    <t>1.PP...klenby94.800=94,8000 [A] 
1.NP-4.NP...rovné stropy85.900=85,9000 [B] 
Celkem: A+B=180,7000 [C]</t>
  </si>
  <si>
    <t>612131121</t>
  </si>
  <si>
    <t>Podkladní a spojovací vrstva vnitřních omítaných ploch penetrace akrylát-silikonová nanášená ručně stěn</t>
  </si>
  <si>
    <t>1.PP 
00141.35=41,3500 [A] 
00210.31=10,3100 [B] 
00365.07=65,0700 [C] 
00466.32=66,3200 [D] 
00513.45=13,4500 [E] 
00655.45=55,4500 [F] 
00729.11=29,1100 [G] 
Mezisoučet: A+B+C+D+E+F+G=281,0600 [H] 
1.NP 
1013.20*((4.500-0.250)+(13.020-2.620)+(6.500-1.430)-(0.900*2.0+1.250*2.350+0.8*2.0))=42,8240 [I] 
1023.20*2*(2.100+1.18)-(1.17*1.75+0.9*2.0)=17,1445 [J] 
103(2.45+10.560+3.15)*2*(1.6+2.1)-(5*1.25*2.35)=104,8965 [K] 
1043.20*2*(1.11+1.11)-0.6*2.0=13,0080 [L] 
1053.20*2*(1.33+1.28)-0.8*2.0=15,1040 [M] 
1063.20*(2*6.85+2.62+2*0.5+2*4.4+1.36)-(0.6*2.0+0.9*2.0*2+0.9*2.4+1.210*2.020)=78,5318 [N] 
1073.10*2*(2.01+0.32+0.7+0.97+4.14)-(0.9*2.0+3*0.8*2.0)=43,8680 [O] 
1082.70*2*(2.610+1.800)-0.8*2.0=22,2140 [P] 
1092.70*2*(1.890+2.820)-0.8*2.0=23,8340 [Q] 
1102.70*2*(1.890+2.820)-0.8*2.0=23,8340 [R] 
1113.10*2*(5.900+4.400+2*0.500+0.4)-(1.22*2.1+2*1.17*1.75)=65,8830 [S] 
1123.10*2*(4.350+4.440+2*0.500+0.15)-(0.9*2.0+2*1.17*1.75)=55,7330 [T] 
1132*2*0.34*1.75+2*0.65*2.35+3.2*2*(4.76+3.24)-(1.25*2.35+1.13*1.75+2*0.9*2.0)=48,1200 [U] 
1142*0.34*1.75+3.20*2*(1.64+2.875)-1.17*1.75=28,0385 [V] 
Mezisoučet: I+J+K+L+M+N+O+P+Q+R+S+T+U+V=583,0333 [W] 
2:NP 
2013.15*2*(6.530+2.630+0.25)-(0.9*2.0*3+1.17*1.75)=51,8355 [X] 
2023.15*2*(1.11+1.14+0.25)-(0.6*0.9+0.6*2.0)=14,0100 [Y] 
2033.0*2*(2.14+3.905+0.900+1.065+0.17)-3*0.8*2.0=44,2800 [Z] 
2043.0*2*(2.63+1.79)-0.8*2.0=24,9200 [AA] 
2053.0*2*(1.89+2.82)-0.8*2.0=26,6600 [AB] 
2063.0*2*(1.89+2.82)-0.8*2.0=26,6600 [AC] 
2073.0*2*(9.89+4.60+6*0.4)-(0.9*2.0*2+3*1.17*1.75+1.45*1.75)=89,0600 [AD] 
2083.0*2*(4.600+2.330+2*0.40)-(1.17*1.75+0.9*2.0)=42,5325 [AE] 
2093.0*2*(3.24+2.285+0.100+3.035+0.25)+2*0.49*2.35-(1.25*2.35+1.17*1.75)=50,7780 [AF] 
2103.0*2*(3.035+1.64+0.34)-(0.9*2.0+1.17*1.7)=26,3010 [AG] 
Mezisoučet: X+Y+Z+AA+AB+AC+AD+AE+AF+AG=397,0370 [AH] 
3.NP 
3013.15*2*(2.63+6.53+0.25)-(1.17*1.75+3*0.9*2.0)=51,8355 [AI] 
3023.15*2*(1.11+1.14+0.25)-(0.6*0.9+0.6*2.0)=14,0100 [AJ] 
3033.0*2*(0.32+3.85+0.9+1.120+1.180+1.060)-(0.9*2.0+3*0.8*2.0)=43,9800 [AK] 
3043.0*2*(2.53+1.79)-0.8*2.0=24,3200 [AL] 
3053.0*2*(1.89+2.82)-0.8*2.0=26,6600 [AM] 
3063.0*2*(1.89+2.82)-0.8*2.0=26,6600 [AN] 
3073.0*2*(4.60+5.065+2*0.4+0.5)-(2*1.17*1.75+0.9*2.0)=59,8950 [AO] 
3083.0*2*(2.635+4.60+0.5+0.4)-(0.9*2.0+1.17*1.75)=44,9625 [AP] 
3093.0*2*(4.600+4.36+2*0.4+0.5)-(2*1.17*1.75+0.9*2.0)=55,6650 [AQ] 
3103.0*2*(3.24+4.92+0.32)+2*0.49*2.35-(1.25*2.35+1.17*1.75)=48,1980 [AR] 
3113.0*2*(3.035+1.64+0.32)-(0.*2.0+1.17*1.75)= 
Mezisoučet: AI+AJ+AK+AL+AM+AN+AO+AP+AQ+AR+AS= 
4.NP 
4013.15*2*(0.79+0.90+0.94+0.47+0.90+4.300+0.60+0.26+0.25+0.15)-(3*0.9*2.0+0.6*2.0+1.17*1.75)=51,5805 [AU] 
4023.15*2*(1.13+1.14+0.25)-(0.6*2.0+0.6*0.9)=14,1360 [AV] 
4033.0*2*(0.17+0.510+1.270+1.155+1.550+1.370+2.485)-(3*0.8*2.0+3*0.9*2.0)=40,8600 [AW] 
4043.0*2*(2.315+2.110)-0.8*2.0=24,9500 [AX] 
4053.0*2*(2.850+1.89)-0.8*2.0=26,8400 [AY] 
4063.0*2*(2.850+1.89)-0.8*2.0=26,8400 [AZ] 
4073.325*2*(4.770+3.800)+3.50*2*0.17-0.9*2.0=56,3805 [BA] 
4083.325*2*(2.885+4.77)+3.50*2*0.17-0.9*2.0=50,2958 [BB] 
4093.325*2*(5.345+4.770)+3.50*2*0.17-0.9*2.0=66,6547 [BC] 
4103.325*2*(4.920+0.230+1.250+0.140)+2*0.49*2.35-(2*0.9*2.0+0.8*2.0+1.25*2.35)=37,6565 [BD] 
4113.0*2*(1.855+1.590+0.34)-(0.9*2.0+1.200*1.750)=18,8100 [BE] 
4123.0*2*(2.965+1.590+0.34)-(0.8*2.0+1.2*1.750)=25,6700 [BF] 
Mezisoučet: AU+AV+AW+AX+AY+AZ+BA+BB+BC+BD+BE+BF=440,6740 [BG] 
Celkem: A+B+C+D+E+F+G+I+J+K+L+M+N+O+P+Q+R+S+T+U+V+X+Y+Z+AA+AB+AC+AD+AE+AF+AG+AI+AJ+AK+AL+AM+AN+AO+AP+AQ+AR+AS+AU+AV+AW+AX+AY+AZ+BA+BB+BC+BD+BE+BF=</t>
  </si>
  <si>
    <t>612142001</t>
  </si>
  <si>
    <t>Potažení vnitřních ploch pletivem v ploše nebo pruzích, na plném podkladu sklovláknitým vtlačením do tmelu stěn</t>
  </si>
  <si>
    <t>1. Vcenách -2001 jsou započteny i náklady na tmel.</t>
  </si>
  <si>
    <t>26</t>
  </si>
  <si>
    <t>612311131</t>
  </si>
  <si>
    <t>Potažení vnitřních ploch štukem tloušťky do 3 mm svislých konstrukcí stěn</t>
  </si>
  <si>
    <t>1.PP 
výpočet ploch viz položka 978013191 Otlučení omítek vnitřních 
00141.35=41,3500 [A] 
00210.31=10,3100 [B] 
00365.07=65,0700 [C] 
00466.32=66,3200 [D] 
00513.45=13,4500 [E] 
00655.45=55,4500 [F] 
00729.11=29,1100 [G] 
Mezisoučet: A+B+C+D+E+F+G=281,0600 [H] 
1.NP 
1013.20*((4.500-0.250)+(13.020-2.620)+(6.500-1.430)-(0.900*2.0+1.250*2.350+0.8*2.0))=42,8240 [I] 
1023.20*2*(2.100+1.18)-(1.17*1.75+0.9*2.0)=17,1445 [J] 
1043.20*2*(1.11+1.11)-0.6*2.0=13,0080 [K] 
1053.20*2*(1.33+1.2)-0.8*2.0-(2*(1.330+1.28)-0.8)*2.0=5,7520 [L] 
1063.20*(2*6.85+2.62+2*0.5+2*4.4+1.36)-(0.6*2.0+0.9*2.0*2+0.9*2.4+1.210*2.020)=78,5318 [M] 
1073.10*2*(2.01+0.32+0.7+0.97+4.14)-(0.9*2.0+3*0.8*2.0)=43,8680 [N] 
1082.70*2*(2.610+1.800)-0.8*2.0-(2*(1.800+2.610)-0.8)*2.0=6,1740 [O] 
1092.70*2*(1.890+2.820)-0.8*2.0-(2*(1.89+2.820)-0.8)*2.0=6,5940 [P] 
1102.70*2*(1.890+2.820)-0.8*2.0-(2*(1.890+2.820)-0.8)*2.0=6,5940 [Q] 
1113.10*2*(5.900+4.400+2*0.500+0.4)-(1.22*2.1+2*1.17*1.75)=65,8830 [R] 
1123.10*2*(4.350+4.440+2*0.500+0.15)-(0.9*2.0+2*1.17*1.75)=55,7330 [S] 
1132*2*0.34*1.75+2*0.65*2.35+3.2*2*(4.76+3.24)-(1.25*2.35+1.13*1.75+2*0.9*2.0)=48,1200 [T] 
1142*0.34*1.75+3.20*2*(1.64+2.875)-1.17*1.75=28,0385 [U] 
= 
Mezisoučet: I+J+K+L+M+N+O+P+Q+R+S+T+U+V= 
2:NP 
2013.15*2*(6.530+2.630+0.25)-(0.9*2.0*3+1.17*1.75)=51,8355 [X] 
2023.15*2*(1.11+1.14+0.25)-(0.6*0.9+0.6*2.0)=14,0100 [Y] 
2033.0*2*(2.14+3.905+0.900+1.065+0.17)-3*0.8*2.0=44,2800 [Z] 
2043.0*2*(2.63+1.79)-0.8*2.0-(2*(2.63+1.79)-0.8)*2.0=8,8400 [AA] 
2053.0*2*(1.89+2.82)-0.8*2.0-(2*(1.89+2.82)-0.8)*2.0=9,4200 [AB] 
2063.0*2*(1.89+2.82)-0.8*2.0-(2*(2.82+1.89)-0.8)*2.0=9,4200 [AC] 
2073.0*2*(9.89+4.60+6*0.4)-(0.9*2.0*2+3*1.17*1.75+1.45*1.75)=89,0600 [AD] 
2083.0*2*(4.600+2.330+2*0.40)-(1.17*1.75+0.9*2.0)-0.6*4.60=39,7725 [AE] 
2093.0*2*(3.24+2.285+0.100+3.035+0.25)+2*0.49*2.35-(1.25*2.35+1.17*1.75)=50,7780 [AF] 
2103.0*2*(3.035+1.64+0.34)-(0.9*2.0+1.17*1.7)=26,3010 [AG] 
Mezisoučet: X+Y+Z+AA+AB+AC+AD+AE+AF+AG=343,7170 [AH] 
3.NP 
3013.15*2*(2.63+6.53+0.25)-(1.17*1.75+3*0.9*2.0)=51,8355 [AI] 
3023.15*2*(1.11+1.14+0.25)-(0.6*0.9+0.6*2.0)=14,0100 [AJ] 
3033.0*2*(0.32+3.85+0.9+1.120+1.180+1.060)-(0.9*2.0+3*0.8*2.0)=43,9800 [AK] 
3043.0*2*(2.53+1.79)-0.8*2.0-(2*(2.53+1.79)-0.8)*2.0=8,6400 [AL] 
3053.0*2*(1.89+2.82)-0.8*2.0-(2*(1.89+2.82)-0.8)*2.0=9,4200 [AM] 
3063.0*2*(1.89+2.82)-0.8*2.0-0.6*2.82=24,9680 [AN] 
3073.0*2*(4.60+5.065+2*0.4+0.5)-(2*1.17*1.75+0.9*2.0)=59,8950 [AO] 
3083.0*2*(2.635+4.60+0.5+0.4)-(0.9*2.0+1.17*1.75)=44,9625 [AP] 
3093.0*2*(4.600+4.36+2*0.4+0.5)-(2*1.17*1.75+0.9*2.0)=55,6650 [AQ] 
3103.0*2*(3.24+4.92+0.32)+2*0.49*2.35-(1.25*2.35+1.17*1.75)=48,1980 [AR] 
3113.0*2*(3.035+1.64+0.32)-(0.*2.0+1.17*1.75)= 
Mezisoučet: AI+AJ+AK+AL+AM+AN+AO+AP+AQ+AR+AS= 
4.NP 
4013.15*2*(0.79+0.90+0.94+0.47+0.90+4.300+0.60+0.26+0.25+0.15)-(3*0.9*2.0+0.6*2.0+1.17*1.75)=51,5805 [AU] 
4023.15*2*(1.13+1.14+0.25)-(0.6*2.0+0.6*0.9)=14,1360 [AV] 
4033.0*2*(0.17+0.510+1.270+1.155+1.550+1.370+2.485)-(3*0.8*2.0+3*0.9*2.0)=40,8600 [AW] 
4043.0*2*(2.315+2.110)-0.8*2.0-(2*(2.11+2.315)-0.8)*2.0=8,8500 [AX] 
4053.0*2*(2.850+1.89)-0.8*2.0-(2*(1.89+2.85)-0.8)*2.0=9,4800 [AY] 
4063.0*2*(2.850+1.89)-0.8*2.0-0.6*2.85=25,1300 [AZ] 
4073.325*2*(4.770+3.800)+3.50*2*0.17-0.9*2.0=56,3805 [BA] 
4083.325*2*(2.885+4.77)+3.50*2*0.17-0.9*2.0=50,2958 [BB] 
4093.325*2*(5.345+4.770)+3.50*2*0.17-0.9*2.0=66,6547 [BC] 
4103.325*2*(4.920+0.230+1.250+0.140)+2*0.49*2.35-(2*0.9*2.0+0.8*2.0+1.25*2.35)=37,6565 [BD] 
4113.0*2*(1.855+1.590+0.34)-(0.9*2.0+1.200*1.750)=18,8100 [BE] 
4123.0*2*(2.965+1.590+0.34)-(0.8*2.0+1.2*1.750)=25,6700 [BF] 
Mezisoučet: AU+AV+AW+AX+AY+AZ+BA+BB+BC+BD+BE+BF=405,5040 [BG] 
Celkem: A+B+C+D+E+F+G+I+J+K+L+M+N+O+P+Q+R+S+T+U+V+X+Y+Z+AA+AB+AC+AD+AE+AF+AG+AI+AJ+AK+AL+AM+AN+AO+AP+AQ+AR+AS+AU+AV+AW+AX+AY+AZ+BA+BB+BC+BD+BE+BF=</t>
  </si>
  <si>
    <t>27</t>
  </si>
  <si>
    <t>612321121</t>
  </si>
  <si>
    <t>Omítka vápenocementová vnitřních ploch nanášená ručně jednovrstvá, tloušťky do 10 mm hladká svislých konstrukcí stěn</t>
  </si>
  <si>
    <t>1.PP 
00141.35=41,3500 [A] 
00210.31=10,3100 [B] 
00365.07=65,0700 [C] 
00466.32=66,3200 [D] 
00513.45=13,4500 [E] 
00655.45=55,4500 [F] 
00729.11=29,1100 [G] 
Mezisoučet: A+B+C+D+E+F+G=281,0600 [H] 
1.NP 
1013.20*((4.500-0.250)+(13.020-2.620)+(6.500-1.430)-(0.900*2.0+1.250*2.350+0.8*2.0))=42,8240 [I] 
1023.20*2*(2.100+1.18)-(1.17*1.75+0.9*2.0)=17,1445 [J] 
1043.20*2*(1.11+1.11)-0.6*2.0=13,0080 [K] 
1053.20*2*(1.33+1.28)-0.8*2.0=15,1040 [L] 
1063.20*(2*6.85+2.62+2*0.5+2*4.4+1.36)-(0.6*2.0+0.9*2.0*2+0.9*2.4+1.210*2.020)=78,5318 [M] 
1073.10*2*(2.01+0.32+0.7+0.97+4.14)-(0.9*2.0+3*0.8*2.0)=43,8680 [N] 
1082.70*2*(2.610+1.800)-0.8*2.0=22,2140 [O] 
1092.70*2*(1.890+2.820)-0.8*2.0=23,8340 [P] 
1102.70*2*(1.890+2.820)-0.8*2.0=23,8340 [Q] 
1113.10*2*(5.900+4.400+2*0.500+0.4)-(1.22*2.1+2*1.17*1.75)=65,8830 [R] 
1123.10*2*(4.350+4.440+2*0.500+0.15)-(0.9*2.0+2*1.17*1.75)=55,7330 [S] 
1132*2*0.34*1.75+2*0.65*2.35+3.2*2*(4.76+3.24)-(1.25*2.35+1.13*1.75+2*0.9*2.0)=48,1200 [T] 
1142*0.34*1.75+3.20*2*(1.64+2.875)-1.17*1.75=28,0385 [U] 
Mezisoučet: I+J+K+L+M+N+O+P+Q+R+S+T+U=478,1368 [V] 
2:NP 
2013.15*2*(6.530+2.630+0.25)-(0.9*2.0*3+1.17*1.75)=51,8355 [W] 
2023.15*2*(1.11+1.14+0.25)-(0.6*0.9+0.6*2.0)=14,0100 [X] 
2033.0*2*(2.14+3.905+0.900+1.065+0.17)-3*0.8*2.0=44,2800 [Y] 
2043.0*2*(2.63+1.79)-0.8*2.0=24,9200 [Z] 
2053.0*2*(1.89+2.82)-0.8*2.0=26,6600 [AA] 
2063.0*2*(1.89+2.82)-0.8*2.0=26,6600 [AB] 
2073.0*2*(9.89+4.60+6*0.4)-(0.9*2.0*2+3*1.17*1.75+1.45*1.75)=89,0600 [AC] 
2083.0*2*(4.600+2.330+2*0.40)-(1.17*1.75+0.9*2.0)=42,5325 [AD] 
2093.0*2*(3.24+2.285+0.100+3.035+0.25)+2*0.49*2.35-(1.25*2.35+1.17*1.75)=50,7780 [AE] 
2103.0*2*(3.035+1.64+0.34)-(0.9*2.0+1.17*1.7)=26,3010 [AF] 
Mezisoučet: W+X+Y+Z+AA+AB+AC+AD+AE+AF=397,0370 [AG] 
3.NP 
3013.15*2*(2.63+6.53+0.25)-(1.17*1.75+3*0.9*2.0)=51,8355 [AH] 
3023.15*2*(1.11+1.14+0.25)-(0.6*0.9+0.6*2.0)=14,0100 [AI] 
3033.0*2*(0.32+3.85+0.9+1.120+1.180+1.060)-(0.9*2.0+3*0.8*2.0)=43,9800 [AJ] 
3043.0*2*(2.53+1.79)-0.8*2.0=24,3200 [AK] 
3053.0*2*(1.89+2.82)-0.8*2.0=26,6600 [AL] 
3063.0*2*(1.89+2.82)-0.8*2.0=26,6600 [AM] 
3073.0*2*(4.60+5.065+2*0.4+0.5)-(2*1.17*1.75+0.9*2.0)=59,8950 [AN] 
3083.0*2*(2.635+4.60+0.5+0.4)-(0.9*2.0+1.17*1.75)=44,9625 [AO] 
3093.0*2*(4.600+4.36+2*0.4+0.5)-(2*1.17*1.75+0.9*2.0)=55,6650 [AP] 
3103.0*2*(3.24+4.92+0.32)+2*0.49*2.35-(1.25*2.35+1.17*1.75)=48,1980 [AQ] 
3113.0*2*(3.035+1.64+0.32)-(0.*2.0+1.17*1.75)= 
Mezisoučet: AH+AI+AJ+AK+AL+AM+AN+AO+AP+AQ+AR= 
4.NP 
4013.15*2*(0.79+0.90+0.94+0.47+0.90+4.300+0.60+0.26+0.25+0.15)-(3*0.9*2.0+0.6*2.0+1.17*1.75)=51,5805 [AT] 
4023.15*2*(1.13+1.14+0.25)-(0.6*2.0+0.6*0.9)=14,1360 [AU] 
4033.0*2*(0.17+0.510+1.270+1.155+1.550+1.370+2.485)-(3*0.8*2.0+3*0.9*2.0)=40,8600 [AV] 
4043.0*2*(2.315+2.110)-0.8*2.0=24,9500 [AW] 
4053.0*2*(2.850+1.89)-0.8*2.0=26,8400 [AX] 
4063.0*2*(2.850+1.89)-0.8*2.0=26,8400 [AY] 
4073.325*2*(4.770+3.800)+3.50*2*0.17-0.9*2.0=56,3805 [AZ] 
4083.325*2*(2.885+4.77)+3.50*2*0.17-0.9*2.0=50,2958 [BA] 
4093.325*2*(5.345+4.770)+3.50*2*0.17-0.9*2.0=66,6547 [BB] 
4103.325*2*(4.920+0.230+1.250+0.140)+2*0.49*2.35-(2*0.9*2.0+0.8*2.0+1.25*2.35)=37,6565 [BC] 
4113.0*2*(1.855+1.590+0.34)-(0.9*2.0+1.200*1.750)=18,8100 [BD] 
4123.0*2*(2.965+1.590+0.34)-(0.8*2.0+1.2*1.750)=25,6700 [BE] 
Mezisoučet: AT+AU+AV+AW+AX+AY+AZ+BA+BB+BC+BD+BE=440,6740 [BF] 
Celkem: A+B+C+D+E+F+G+I+J+K+L+M+N+O+P+Q+R+S+T+U+W+X+Y+Z+AA+AB+AC+AD+AE+AF+AH+AI+AJ+AK+AL+AM+AN+AO+AP+AQ+AR+AT+AU+AV+AW+AX+AY+AZ+BA+BB+BC+BD+BE=</t>
  </si>
  <si>
    <t>28</t>
  </si>
  <si>
    <t>612321191</t>
  </si>
  <si>
    <t>Omítka vápenocementová vnitřních ploch nanášená ručně Příplatek k cenám za každých dalších i započatých 5 mm tloušťky omítky přes 10 mm stěn</t>
  </si>
  <si>
    <t>29</t>
  </si>
  <si>
    <t>617311131</t>
  </si>
  <si>
    <t>Potažení vnitřních ploch štukem tloušťky do 3 mm uzavřených nebo omezených prostor světlíků nebo výtahových šachet</t>
  </si>
  <si>
    <t>výtahová šachta2*(1.6+2.1)*(2.450+10.560+3.15)-5*1.250*2.350=104,8965 [A] 
Celkem: A=104,8965 [B]</t>
  </si>
  <si>
    <t>30</t>
  </si>
  <si>
    <t>617321121</t>
  </si>
  <si>
    <t>Omítka vápenocementová vnitřních ploch nanášená ručně jednovrstvá, tloušťky do 10 mm hladká uzavřených nebo omezených prostor světlíků nebo výtahových šachet</t>
  </si>
  <si>
    <t>výtahová šachta2*(2.100+1.600)*(2.450+10.560+3.15)-5*1.250*2.350=104,8965 [A] 
Celkem: A=104,8965 [B]</t>
  </si>
  <si>
    <t>31</t>
  </si>
  <si>
    <t>617321191</t>
  </si>
  <si>
    <t>Omítka vápenocementová vnitřních ploch nanášená ručně Příplatek k cenám za každých dalších i započatých 5 mm tloušťky omítky přes 10 mm světlíků nebo výtahových</t>
  </si>
  <si>
    <t>Omítka vápenocementová vnitřních ploch nanášená ručně Příplatek k cenám za každých dalších i započatých 5 mm tloušťky omítky přes 10 mm světlíků nebo výtahových šachet</t>
  </si>
  <si>
    <t>32</t>
  </si>
  <si>
    <t>619995001</t>
  </si>
  <si>
    <t>Začištění omítek (s dodáním hmot) kolem oken, dveří, podlah, obkladů apod.</t>
  </si>
  <si>
    <t>1.PP 
0012*4.800+2*4.900=19,4000 [A] 
0024.800=4,8000 [B] 
0044.900+2*(0.88+1.150)+2*(1.05+1.15)+2*(1.06+0.95)=17,3800 [C] 
0054.800=4,8000 [D] 
0064.900+2*(1.195+1.36)+2*(0.800+1.35)=14,3100 [E] 
0072*(0.95+0.50)=2,9000 [F] 
Mezisoučet: A+B+C+D+E+F=63,5900 [G] 
1.NP 
1014.800+4.900=9,7000 [H] 
1024.800+2*(1.170+1.750)=10,6400 [I] 
1044.600=4,6000 [J] 
1054.800=4,8000 [K] 
1064.600+5*4.900=29,1000 [L] 
1073*4.800+2*4.900=24,2000 [M] 
1084.800=4,8000 [N] 
1094.800=4,8000 [O] 
1104.800=4,8000 [P] 
1114.900+2*2*(1.170+1.750)=16,5800 [Q] 
1124.900+2*2*(1.170+1.750)=16,5800 [R] 
1132*4.900+2*(1.130+1.750)=15,5600 [S] 
1144.900+2*(1.170+1.750)=10,7400 [T] 
Mezisoučet: H+I+J+K+L+M+N+O+P+Q+R+S+T=156,9000 [U] 
2.NP 
2014.600+3*4.900+2*(1.160+1.780)=25,1800 [V] 
2024.600+2*(0.600+0.900)=7,6000 [W] 
2033*4.800+2*4.900=24,2000 [X] 
2044.800=4,8000 [Y] 
2054.800+2*2*(0.600+0.900)=10,8000 [Z] 
2064.800+2*2*(0.600+0.900)=10,8000 [AA] 
2072*4.9002*(1.450+1.750)+3*2*(1.170+1.750)=48,8813 [AB] 
2084.900+2*(1.170+1.750)=10,7400 [AC] 
2093*4.900+2*(1.170+1.750)=20,5400 [AD] 
2104.900+2*(1.170+1.750)=10,7400 [AE] 
Mezisoučet: V+W+X+Y+Z+AA+AB+AC+AD+AE=174,2813 [AF] 
3.NP 
3014.600+3*4.900+2*(1.170+1.750)=25,1400 [AG] 
3024.600+2*(0.600+0.900)=7,6000 [AH] 
3033*4.800+2*4.900=24,2000 [AI] 
3044.800=4,8000 [AJ] 
3054.800+2*2*(0.600+0.900)=10,8000 [AK] 
3064.800+2*(1.170+1.750)=10,6400 [AL] 
3074.900+2*2*(1.170+1.750)=16,5800 [AM] 
3084.900+2*(1.450+1.750)=11,3000 [AN] 
3094.900+2*2*(1.170+1.750)=16,5800 [AO] 
3103*4.900+2*(1.170+1.750)=20,5400 [AP] 
3114.900+2*(1.170+1.750)=10,7400 [AQ] 
Mezisoučet: AG+AH+AI+AJ+AK+AL+AM+AN+AO+AP+AQ=158,9200 [AR] 
4.NP 
4014.600+3*4.900+2*(1.170+1.750)=25,1400 [AS] 
4024.600+2*(0.600+0.900)=7,6000 [AT] 
4033*4.800+2*4.900=24,2000 [AU] 
4044.800=4,8000 [AV] 
4054.800+2*2*(0.600+0.900)=10,8000 [AW] 
4064.800+2*(1.170+1.750)=10,6400 [AX] 
4074.900=4,9000 [AY] 
4084.900=4,9000 [AZ] 
4094.900=4,9000 [BA] 
4104.800+2*4.900=14,6000 [BB] 
4114.900+2*(1.200+1.750)=10,8000 [BC] 
4124.800+2*(1.200+1.750)=10,7000 [BD] 
Mezisoučet: AS+AT+AU+AV+AW+AX+AY+AZ+BA+BB+BC+BD=133,9800 [BE] 
Celkem: A+B+C+D+E+F+H+I+J+K+L+M+N+O+P+Q+R+S+T+V+W+X+Y+Z+AA+AB+AC+AD+AE+AG+AH+AI+AJ+AK+AL+AM+AN+AO+AP+AQ+AS+AT+AU+AV+AW+AX+AY+AZ+BA+BB+BC+BD=687,6713 [BF]</t>
  </si>
  <si>
    <t>1. Cenu -5001 lze použít pouze vpřípadě provádění opravy nebo osazování nových oken, dveří, obkladů, podlah apod.; nelze ji použít vpřípadech provádění opravy omítek nebo nové omítky v celé ploše.</t>
  </si>
  <si>
    <t>33</t>
  </si>
  <si>
    <t>632450122</t>
  </si>
  <si>
    <t>Potěr cementový vyrovnávací ze suchých směsí v pásu o průměrné (střední) tl. přes 20 do 30 mm</t>
  </si>
  <si>
    <t>1.NP 
1041.20=1,2000 [A] 
1084.60=4,6000 [B] 
Mezisoučet: A+B=5,8000 [C] 
2.NP 
2043.80=3,8000 [D] 
Mezisoučet: D=3,8000 [E] 
3.NP 
3044.40=4,4000 [F] 
Mezisoučet: F=4,4000 [G] 
4.NP 
4044.00=4,0000 [H] 
Mezisoučet: H=4,0000 [I] 
Celkem: A+B+D+F+H=18,0000 [J]</t>
  </si>
  <si>
    <t>1. Ceny –0121 až –0124 jsou určeny pro vyrovnávací potěr vpásu vodorovný nebo ve spádu do 15 st. na zdivu jako podklad pod izolaci, pod parapety zprefabrikovaných dílců, pod oplechování, jako podklad pro uložení ocelových profilů, překladů, stropních nosníků, apod. 2. Ceny –0131 až –0134 jsou určeny pro vyrovnávací potěr vploše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snáležitým zatemováním hutné malty. 4. V cenách jsou započteny i náklady na základní stržení povrchu potěru s urovnáním vibrační lištou nebo dřevěným hladítkem.</t>
  </si>
  <si>
    <t>34</t>
  </si>
  <si>
    <t>632451441</t>
  </si>
  <si>
    <t>Doplnění cementového potěru na mazaninách a betonových podkladech (s dodáním hmot), hlazeného dřevěným nebo ocelovým hladítkem, plochy jednotlivě do 1 m2 a tl.</t>
  </si>
  <si>
    <t>Doplnění cementového potěru na mazaninách a betonových podkladech (s dodáním hmot), hlazeného dřevěným nebo ocelovým hladítkem, plochy jednotlivě do 1 m2 a tl. přes 30 do 40 mm</t>
  </si>
  <si>
    <t>Oprava bet. mazaniny - P1 - 30%8.6+2.6+25+23.2+3.4+18.4+13.6=94,8000 [A]</t>
  </si>
  <si>
    <t>713</t>
  </si>
  <si>
    <t>Izolace tepelné</t>
  </si>
  <si>
    <t>43</t>
  </si>
  <si>
    <t>587615020</t>
  </si>
  <si>
    <t>kamenivo keramické vyrovnávací na plovoucí podlahy frakce 4-8 mm VL</t>
  </si>
  <si>
    <t>44</t>
  </si>
  <si>
    <t>587615030</t>
  </si>
  <si>
    <t>kamenivo keramické vyrovnávací na plovoucí podlahy frakce 8-16 mm VL</t>
  </si>
  <si>
    <t>42</t>
  </si>
  <si>
    <t>713111312</t>
  </si>
  <si>
    <t>Montáž tepelné izolace stropů izolačním zásypem vrchem mezi trámy volně sypaným, tloušťky vrstvy přes 100 do 200 mm</t>
  </si>
  <si>
    <t>Doplnění zásypu tl.150mm(126.199+78+46.2+46)=296,3990 [A]</t>
  </si>
  <si>
    <t>45</t>
  </si>
  <si>
    <t>998713103</t>
  </si>
  <si>
    <t>Přesun hmot pro izolace tepelné stanovený z hmotnosti přesunovaného materiálu vodorovná dopravní vzdálenost do 50 m v objektech výšky přes 12 m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</si>
  <si>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-3181 pro přesun prováděný bez použití mechanizace, tj. za ztížených podmínek, lze použít pouze pro hmotnost materiálu, která se tímto způsobem skutečně přemísťuje.</t>
  </si>
  <si>
    <t>46</t>
  </si>
  <si>
    <t>998713181</t>
  </si>
  <si>
    <t>Přesun hmot pro izolace tepelné stanovený z hmotnosti přesunovaného materiálu Příplatek k cenám za přesun prováděný bez použití mechanizace pro jakoukoliv výšku</t>
  </si>
  <si>
    <t>Přesun hmot pro izolace tepelné stanovený z hmotnosti přesunovaného materiálu Příplatek k cenám za přesun prováděný bez použití mechanizace pro jakoukoliv výšku objektu</t>
  </si>
  <si>
    <t>47</t>
  </si>
  <si>
    <t>998713192</t>
  </si>
  <si>
    <t>Přesun hmot pro izolace tepelné stanovený z hmotnosti přesunovaného materiálu Příplatek k cenám za zvětšený přesun přes vymezenou největší dopravní vzdálenost d</t>
  </si>
  <si>
    <t>Přesun hmot pro izolace tepelné stanovený z hmotnosti přesunovaného materiálu Příplatek k cenám za zvětšený přesun přes vymezenou největší dopravní vzdálenost do 100 m</t>
  </si>
  <si>
    <t>762</t>
  </si>
  <si>
    <t>Konstrukce tesařské</t>
  </si>
  <si>
    <t>58</t>
  </si>
  <si>
    <t>590340040</t>
  </si>
  <si>
    <t>deska stavební cementová podkladní pro dlažby v dřevostavbách  900 x 6 x 1200 mm</t>
  </si>
  <si>
    <t>60</t>
  </si>
  <si>
    <t>605120010</t>
  </si>
  <si>
    <t>řezivo jehličnaté hranol jakost I do 120 cm2</t>
  </si>
  <si>
    <t>126.199+78+46.2 - 40/600.04*0.06*(126.199+78+46.2)/0.625=0,9615 [A] 
P6 - 100/600.1*0.06*46/0.625=0,4416 [B] 
Celkem: A+B=1,4031 [C]</t>
  </si>
  <si>
    <t>64</t>
  </si>
  <si>
    <t>605121400</t>
  </si>
  <si>
    <t>řezivo stavební hranolek průřezu přes 200 x 200 mm délka do 5,00 m</t>
  </si>
  <si>
    <t>30*0.18*0.26=1,4040 [A]</t>
  </si>
  <si>
    <t>48</t>
  </si>
  <si>
    <t>762081354</t>
  </si>
  <si>
    <t>Práce společné pro tesařské konstrukce hoblování hraněného řeziva zabudovaného do konstrukce jednostranné hranoly, průřezové plochy přes 288 do 450 cm2</t>
  </si>
  <si>
    <t>Výměna poskozených stropních trámu - předpoklad50=50,0000 [A]</t>
  </si>
  <si>
    <t>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t>
  </si>
  <si>
    <t>49</t>
  </si>
  <si>
    <t>762083111</t>
  </si>
  <si>
    <t>Práce společné pro tesařské konstrukce impregnace řeziva máčením proti dřevokaznému hmyzu a houbám, třída ohrožení 1 a 2 (dřevo v interiéru)</t>
  </si>
  <si>
    <t>50*0.045=2,2500 [A]</t>
  </si>
  <si>
    <t>50</t>
  </si>
  <si>
    <t>762085103</t>
  </si>
  <si>
    <t>Práce společné pro tesařské konstrukce montáž ocelových spojovacích prostředků (materiál ve specifikaci) kotevních želez příložek, patek, táhel</t>
  </si>
  <si>
    <t>zajištění stávajícíh trámů35=35,0000 [A]</t>
  </si>
  <si>
    <t>311</t>
  </si>
  <si>
    <t>762085112</t>
  </si>
  <si>
    <t>Práce společné pro tesařské konstrukce montáž ocelových spojovacích prostředků (materiál ve specifikaci) svorníků, šroubů délky přes 150 do 300 mm</t>
  </si>
  <si>
    <t>312</t>
  </si>
  <si>
    <t>762086111</t>
  </si>
  <si>
    <t>Práce společné pro tesařské konstrukce montáž kovových doplňkových konstrukcí (materiál ve specifikaci) hmotnosti prvku do 5 kg</t>
  </si>
  <si>
    <t>KG</t>
  </si>
  <si>
    <t>52</t>
  </si>
  <si>
    <t>762086112</t>
  </si>
  <si>
    <t>Práce společné pro tesařské konstrukce montáž kovových doplňkových konstrukcí (materiál ve specifikaci) hmotnosti prvku přes 5 do 10 kg</t>
  </si>
  <si>
    <t>zajištění stávajícíh trámů25*10=250,0000 [A]</t>
  </si>
  <si>
    <t>54</t>
  </si>
  <si>
    <t>762511263</t>
  </si>
  <si>
    <t>Podlahové konstrukce podkladové z dřevoštěpkových desek jednovrstvých šroubovaných na pero a drážku 15 mm nebroušených, tloušťky desky</t>
  </si>
  <si>
    <t>P6-111+11226.6+19.4=46,0000 [A] 
2vrstvy2*46=92,0000 [B]</t>
  </si>
  <si>
    <t>1. Vcenách -1123 až -2225 podlahové konstrukce podkladové zdesek dřevoětepkových a cementotřískových jsou započteny i náklady na dodávku spojovacích prostředků, na tyto položky se nevztahuje ocenění dodávky spojovacích prostředků položka 762 59-5001.</t>
  </si>
  <si>
    <t>55</t>
  </si>
  <si>
    <t>762511264</t>
  </si>
  <si>
    <t>Podlahové konstrukce podkladové z dřevoštěpkových desek jednovrstvých šroubovaných na pero a drážku 18 mm nebroušených, tloušťky desky</t>
  </si>
  <si>
    <t>4.NP 
40718.10-1.4*1.08=16,5880 [A] 
40813.80-1.4*1.08=12,2880 [B] 
40925.30-1.4*1.08=23,7880 [C] 
Mezisoučet: A+B+C=52,6640 [D] 
Celkem: A+B+C=52,6640 [E] 
2vrstvy2*52.64=105,2800 [F]</t>
  </si>
  <si>
    <t>56</t>
  </si>
  <si>
    <t>762511266</t>
  </si>
  <si>
    <t>Podlahové konstrukce podkladové z dřevoštěpkových desek jednovrstvých šroubovaných na pero a drážku 22 mm nebroušených, tloušťky desky</t>
  </si>
  <si>
    <t>126.199=126,1990 [A] 
2.NP 
20746.20=46,2000 [B] 
Mezisoučet: A+B=172,3990 [C] 
3.NP 
30312.10=12,1000 [D] 
3065.30=5,3000 [E] 
30723.30=23,3000 [F] 
30812.10=12,1000 [G] 
30920.40=20,4000 [H] 
3114.80=4,8000 [I] 
Mezisoučet: D+E+F+G+H+I=78,0000 [J] 
Celkem: A+B+D+E+F+G+H+I=250,3990 [K] 
2vrstvy2*250.399=500,7980 [L]</t>
  </si>
  <si>
    <t>57</t>
  </si>
  <si>
    <t>762512225</t>
  </si>
  <si>
    <t>Podlahové konstrukce podkladové montáž z desek dřevotřískových, dřevoštěpkových nebo cementotřískových na podklad dřevěný lepením</t>
  </si>
  <si>
    <t>P5 - podkladní oběmově stabilní deska 
2.NP 
20312.70=12,7000 [A] 
2055.30=5,3000 [B] 
2065.30=5,3000 [C] 
20810.70=10,7000 [D] 
20914.20=14,2000 [E] 
2104.90=4,9000 [F] 
Mezisoučet: A+B+C+D+E+F=53,1000 [G] 
3.NP 
30120.70-2.630*0.30*9=13,5990 [H] 
3021.20=1,2000 [I] 
3044.40=4,4000 [J] 
3055.30=5,3000 [K] 
31010.60=10,6000 [L] 
Mezisoučet: H+I+J+K+L=35,0990 [M] 
4.NP 
40312.10=12,1000 [N] 
4055.30=5,3000 [O] 
4065.30=5,3000 [P] 
4107.90=7,9000 [Q] 
4112.90=2,9000 [R] 
4124.50=4,5000 [S] 
Mezisoučet: N+O+P+Q+R+S=38,0000 [T] 
Celkem: A+B+C+D+E+F+H+I+J+K+L+N+O+P+Q+R+S=126,1990 [U]</t>
  </si>
  <si>
    <t>59</t>
  </si>
  <si>
    <t>762526110</t>
  </si>
  <si>
    <t>Položení podlah položení polštářů pod podlahy osové vzdálenosti do 650 mm</t>
  </si>
  <si>
    <t>126.199+P6+78+46.2+P12349.039=349,0390 [A]</t>
  </si>
  <si>
    <t>1. Cenu 762 52-1104, 762 52-1108 lze použít na provizorní zakrytí výkopu uvnitř budov.</t>
  </si>
  <si>
    <t>61</t>
  </si>
  <si>
    <t>762595001</t>
  </si>
  <si>
    <t>Spojovací prostředky podlah a podkladových konstrukcí hřebíky, vruty</t>
  </si>
  <si>
    <t>46+52.64+250.399=349,0390 [A]</t>
  </si>
  <si>
    <t>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t>
  </si>
  <si>
    <t>62</t>
  </si>
  <si>
    <t>762821942</t>
  </si>
  <si>
    <t>Nosná konstrukce stropů vyřezání části stropního trámu průřezové plochy 288 do 450 cm2, délky vyřezané části trámu přes 3 do 5 m</t>
  </si>
  <si>
    <t>Výměna poskozených stropních trámu - předpoklad20=20,0000 [A]</t>
  </si>
  <si>
    <t>1. Množství měrných jednotek se určuje v m součtem délek jednotlivých prvků.</t>
  </si>
  <si>
    <t>63</t>
  </si>
  <si>
    <t>762822130</t>
  </si>
  <si>
    <t>Montáž stropních trámů z hraněného a polohraněného řeziva s trámovými výměnami, průřezové plochy přes 288 do 450 cm2</t>
  </si>
  <si>
    <t>Výměna poskozených stropních trámu - předpoklad30=30,0000 [A]</t>
  </si>
  <si>
    <t>65</t>
  </si>
  <si>
    <t>762822830</t>
  </si>
  <si>
    <t>Demontáž stropních trámů z hraněného řeziva, průřezové plochy přes 288 do 450 cm2</t>
  </si>
  <si>
    <t>66</t>
  </si>
  <si>
    <t>762822924</t>
  </si>
  <si>
    <t>Nosná konstrukce stropů doplnění části stropního trámu z hranolů, nebo hranolků (materiál v ceně), průřezové plochy přes 288 do 450 cm2</t>
  </si>
  <si>
    <t>67</t>
  </si>
  <si>
    <t>762895000</t>
  </si>
  <si>
    <t>Spojovací prostředky záklopu stropů, stropnic, podbíjení hřebíky, svory</t>
  </si>
  <si>
    <t>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t>
  </si>
  <si>
    <t>68</t>
  </si>
  <si>
    <t>998762103</t>
  </si>
  <si>
    <t>Přesun hmot pro konstrukce tesařské stanovený z hmotnosti přesunovaného materiálu vodorovná dopravní vzdálenost do 50 m v objektech výšky přes 12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</si>
  <si>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-2181 pro přesun prováděný bez použití mechanizace, tj. za ztížených podmínek, lze použít pouze pro hmotnost materiálu, která se tímto způsobem skutečně přemísťuje.</t>
  </si>
  <si>
    <t>69</t>
  </si>
  <si>
    <t>998762181</t>
  </si>
  <si>
    <t>Přesun hmot pro konstrukce tesařské stanovený z hmotnosti přesunovaného materiálu Příplatek k cenám za přesun prováděný bez použití mechanizace pro jakoukoliv v</t>
  </si>
  <si>
    <t>Přesun hmot pro konstrukce tesařské stanovený z hmotnosti přesunovaného materiálu Příplatek k cenám za přesun prováděný bez použití mechanizace pro jakoukoliv výšku objektu</t>
  </si>
  <si>
    <t>70</t>
  </si>
  <si>
    <t>998762194</t>
  </si>
  <si>
    <t>Přesun hmot pro konstrukce tesařské stanovený z hmotnosti přesunovaného materiálu Příplatek k cenám za zvětšený přesun přes vymezenou největší dopravní vzdáleno</t>
  </si>
  <si>
    <t>Přesun hmot pro konstrukce tesařské stanovený z hmotnosti přesunovaného materiálu Příplatek k cenám za zvětšený přesun přes vymezenou největší dopravní vzdálenost do 1000 m</t>
  </si>
  <si>
    <t>51</t>
  </si>
  <si>
    <t>KDK001</t>
  </si>
  <si>
    <t>Příložky</t>
  </si>
  <si>
    <t>PÁR</t>
  </si>
  <si>
    <t>313</t>
  </si>
  <si>
    <t>KDK002</t>
  </si>
  <si>
    <t>svorníky a spojovací materiál</t>
  </si>
  <si>
    <t>53</t>
  </si>
  <si>
    <t>doplňkové konstrukce - materiál</t>
  </si>
  <si>
    <t>763</t>
  </si>
  <si>
    <t>Konstrukce suché výstavby</t>
  </si>
  <si>
    <t>77</t>
  </si>
  <si>
    <t>283292100</t>
  </si>
  <si>
    <t>folie podstřešní parotěsná PE role 1,5 x 50 m</t>
  </si>
  <si>
    <t>79</t>
  </si>
  <si>
    <t>631508490</t>
  </si>
  <si>
    <t>pás tepelně izolační pro izolace trámových stropů, podhledů a nepochůz.půd 100 mm 7500x1200 mm</t>
  </si>
  <si>
    <t>71</t>
  </si>
  <si>
    <t>763111314</t>
  </si>
  <si>
    <t>Příčka ze sádrokartonových desek s nosnou konstrukcí z jednoduchých ocelových profilů UW, CW jednoduše opláštěná deskou standardní A tl. 12,5 mm, příčka tl. 100</t>
  </si>
  <si>
    <t>Příčka ze sádrokartonových desek s nosnou konstrukcí z jednoduchých ocelových profilů UW, CW jednoduše opláštěná deskou standardní A tl. 12,5 mm, příčka tl. 100 mm, profil 75 TI tl. 60 mm, EI 30, Rw 47 dB</t>
  </si>
  <si>
    <t>1.NP 
113/1143.10*(2.87+1.740)-0.9*2.0=12,4910 [A] 
1143.10*(0.45+0.4)=2,6350 [B] 
Mezisoučet: A+B=15,1260 [C] 
2.NP 
209/2103.0*(3.035+1.740)-0.9*2.0=12,5250 [D] 
2103.0*(0.45+0.4)=2,5500 [E] 
Mezisoučet: D+E=15,0750 [F] 
3.NP 
310/3113.0*(3.035+1.740)-0.9*2.0=12,5250 [G] 
3113.0*(0.45+0.4)=2,5500 [H] 
Mezisoučet: G+H=15,0750 [I] 
4.NP 
4123.0*(0.45+0.4)=2,5500 [J] 
Mezisoučet: J=2,5500 [K] 
Celkem: A+B+D+E+G+H+J=47,8260 [L]</t>
  </si>
  <si>
    <t>1. Vcenách jsou započteny i náklady na tmelení a výztužnou pásku. 2. Vcenách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Vceně -1611 nejsou započteny náklady na profily; tyto se oceňují ve specifikaci. Doporučené množství na 1 m2 příčky je 1,9 m profilu CW a 0,8 m profilu UW. 7. V cenách -1621 až -1627 nejsou započteny náklady na desky; tato dodávka se oceňuje ve specifikaci.</t>
  </si>
  <si>
    <t>72</t>
  </si>
  <si>
    <t>763131411</t>
  </si>
  <si>
    <t>Podhled ze sádrokartonových desek dvouvrstvá zavěšená spodní konstrukce z ocelových profilů CD, UD jednoduše opláštěná deskou standardní A, tl. 12,5 mm, bez TI</t>
  </si>
  <si>
    <t>1.NP 
10159.30=59,3000 [A] 
1022.90=2,9000 [B] 
1051.70=1,7000 [C] 
10711.10=11,1000 [D] 
1105.30=5,3000 [E] 
11126.60=26,6000 [F] 
11219.40=19,4000 [G] 
11310.40=10,4000 [H] 
1144.50=4,5000 [I] 
Mezisoučet: A+B+C+D+E+F+G+H+I=141,2000 [J] 
2.NP 
20312.70=12,7000 [K] 
20810.70=10,7000 [L] 
20914.20=14,2000 [M] 
2104.90=4,9000 [N] 
Mezisoučet: K+L+M+N=42,5000 [O] 
3.NP 
30312.10=12,1000 [P] 
3065.30=5,3000 [Q] 
30723.30=23,3000 [R] 
30812.10=12,1000 [S] 
30920.40=20,4000 [T] 
31010.60=10,6000 [U] 
3114.80=4,8000 [V] 
Mezisoučet: P+Q+R+S+T+U+V=88,6000 [W] 
Celkem: A+B+C+D+E+F+G+H+I+K+L+M+N+P+Q+R+S+T+U+V=272,3000 [X]</t>
  </si>
  <si>
    <t>1. Vcenách jsou započteny i náklady na tmelení a výztužnou pásku. 2. Vcenách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Vceně -1611 nejsou započteny náklady na dřevo a vcenách -2612 a -2613 náklady na profily; tyto se oceňují ve specifikaci. Doporučené množství na 1 m2 příčky je 3,0 m profilu CD a 0,9 m profilu UD. 6. Vcenách -1621 až -1624 Montáž desek nejsou započteny náklady na desky; tato dodávka se oceňuje ve specifikaci. 7. Vceně -1763 Příplatek za průhyb nosného stropu přes 20 mm je započtena pouze montáž, atypický profil se oceňuje individuálně ve specifikaci.</t>
  </si>
  <si>
    <t>73</t>
  </si>
  <si>
    <t>763131451</t>
  </si>
  <si>
    <t>Podhled ze sádrokartonových desek dvouvrstvá zavěšená spodní konstrukce z ocelových profilů CD, UD jednoduše opláštěná deskou impregnovanou H2, tl. 12,5 mm, bez</t>
  </si>
  <si>
    <t>Podhled ze sádrokartonových desek dvouvrstvá zavěšená spodní konstrukce z ocelových profilů CD, UD jednoduše opláštěná deskou impregnovanou H2, tl. 12,5 mm, bez TI</t>
  </si>
  <si>
    <t>1.NP 
1084.60=4,6000 [A] 
1095.30=5,3000 [B] 
Mezisoučet: A+B=9,9000 [C] 
2.NP 
2043.80=3,8000 [D] 
2055.30=5,3000 [E] 
2065.30=5,3000 [F] 
Mezisoučet: D+E+F=14,4000 [G] 
3.NP 
3044.40=4,4000 [H] 
3055.30=5,3000 [I] 
Mezisoučet: H+I=9,7000 [J] 
Celkem: A+B+D+E+F+H+I=34,0000 [K]</t>
  </si>
  <si>
    <t>74</t>
  </si>
  <si>
    <t>763131713</t>
  </si>
  <si>
    <t>Podhled ze sádrokartonových desek ostatní práce a konstrukce na podhledech ze sádrokartonových desek napojení na obvodové konstrukce profilem</t>
  </si>
  <si>
    <t>1.NP 
101(4.500-0.250)+(2*13.020)+6.500+0.910=37,7000 [A] 
1022*(2.100+1.18)=6,5600 [B] 
1052*(1.33+1.28)=5,2200 [C] 
1072*(2.01+0.32+0.7+0.97+4.14)=16,2800 [D] 
1082*(1.800+2.610)=8,8200 [E] 
1092*(1.80+3.470)=10,5400 [F] 
1102*(3.470+1.890)=10,7200 [G] 
1112*(5.900+4.440)=20,6800 [H] 
1122*(4.440+4.350)=17,5800 [I] 
1132*(4.76+3.24)=16,0000 [J] 
1142*(1.64+2.875)=9,0300 [K] 
Mezisoučet: A+B+C+D+E+F+G+H+I+J+K=159,1300 [L] 
2:NP 
2032*(2.14+3.905+0.900+1.065+0.17)=16,3600 [M] 
2042*(2.630+1.790)=8,8400 [N] 
2052*(2.820+1.890)=9,4200 [O] 
2062*(2.820+1.890)=9,4200 [P] 
2082*(4.600+2.330)=13,8600 [Q] 
2092*(3.24+2.285+0.100+3.035)=17,3200 [R] 
2102*(3.035+1.64)=9,3500 [S] 
Mezisoučet: M+N+O+P+Q+R+S=84,5700 [T] 
3.NP 
3032*(3.850+0.900+1.120+1.95)=15,6400 [U] 
3042*(2.530+0.530+1.260)=8,6400 [V] 
3052*(1.890+2.820)=9,4200 [W] 
3062*(1.890+2.820)=9,4200 [X] 
3072*(0.975+4.090+4.600)=19,3300 [Y] 
3082*(2.635+4.600)=14,4700 [Z] 
3092*(4.360+4.60)=17,9200 [AA] 
3102*(3.24+4.92)=16,3200 [AB] 
3112*(3.035+1.640)=9,3500 [AC] 
Mezisoučet: U+V+W+X+Y+Z+AA+AB+AC=120,5100 [AD] 
4.NP 
4012*(0.79+0.90+0.94+0.47+0.90+4.270+0.60)=17,7400 [AE] 
4042*(2.31+2.110)=8,8400 [AF] 
4052*(1.890+2.850)=9,4800 [AG] 
4062*(2.850+1.89)=9,4800 [AH] 
4072*(4.770+3.800)=17,1400 [AI] 
4082*(2.885+4.770)=15,3100 [AJ] 
4092*(5.345+4.600)=19,8900 [AK] 
4102*(4.920+0.130+1.250+0.140)=12,8800 [AL] 
4112*(1.855+1.590)=6,8900 [AM] 
4122*(2.965+1.590)=9,1100 [AN] 
Mezisoučet: AE+AF+AG+AH+AI+AJ+AK+AL+AM+AN=126,7600 [AO] 
Celkem: A+B+C+D+E+F+G+H+I+J+K+M+N+O+P+Q+R+S+U+V+W+X+Y+Z+AA+AB+AC+AE+AF+AG+AH+AI+AJ+AK+AL+AM+AN=490,9700 [AP]</t>
  </si>
  <si>
    <t>75</t>
  </si>
  <si>
    <t>763131714</t>
  </si>
  <si>
    <t>Podhled ze sádrokartonových desek ostatní práce a konstrukce na podhledech ze sádrokartonových desek základní penetrační nátěr</t>
  </si>
  <si>
    <t>1.NP 
10159.30=59,3000 [A] 
1022.90=2,9000 [B] 
1051.70=1,7000 [C] 
10711.10=11,1000 [D] 
1084.60=4,6000 [E] 
1095.30=5,3000 [F] 
1105.30=5,3000 [G] 
11126.60=26,6000 [H] 
11219.40=19,4000 [I] 
11310.40=10,4000 [J] 
1144.50=4,5000 [K] 
Mezisoučet: A+B+C+D+E+F+G+H+I+J+K=151,1000 [L] 
2:NP 
20312.70=12,7000 [M] 
2043.80=3,8000 [N] 
2055.30=5,3000 [O] 
2065.30=5,3000 [P] 
20810.70=10,7000 [Q] 
20914.20=14,2000 [R] 
2104.90=4,9000 [S] 
Mezisoučet: M+N+O+P+Q+R+S=56,9000 [T] 
3.NP 
30312.10=12,1000 [U] 
3044.40=4,4000 [V] 
3055.30=5,3000 [W] 
3065.30=5,3000 [X] 
30723.30=23,3000 [Y] 
30812.10=12,1000 [Z] 
30920.40=20,4000 [AA] 
31010.60=10,6000 [AB] 
3114.80=4,8000 [AC] 
Mezisoučet: U+V+W+X+Y+Z+AA+AB+AC=98,3000 [AD] 
4.NP 
40120.70=20,7000 [AE] 
4044.00=4,0000 [AF] 
4055.30=5,3000 [AG] 
4065.30=5,3000 [AH] 
40718.10=18,1000 [AI] 
40813.80=13,8000 [AJ] 
40925.30=25,3000 [AK] 
4107.90=7,9000 [AL] 
4112.90=2,9000 [AM] 
4124.50=4,5000 [AN] 
Mezisoučet: AE+AF+AG+AH+AI+AJ+AK+AL+AM+AN=107,8000 [AO] 
Celkem: A+B+C+D+E+F+G+H+I+J+K+M+N+O+P+Q+R+S+U+V+W+X+Y+Z+AA+AB+AC+AE+AF+AG+AH+AI+AJ+AK+AL+AM+AN=414,1000 [AP]</t>
  </si>
  <si>
    <t>76</t>
  </si>
  <si>
    <t>763131751</t>
  </si>
  <si>
    <t>Podhled ze sádrokartonových desek ostatní práce a konstrukce na podhledech ze sádrokartonových desek montáž parotěsné zábrany</t>
  </si>
  <si>
    <t>78</t>
  </si>
  <si>
    <t>763131752</t>
  </si>
  <si>
    <t>Podhled ze sádrokartonových desek ostatní práce a konstrukce na podhledech ze sádrokartonových desek montáž jedné vrstvy tepelné izolace</t>
  </si>
  <si>
    <t>80</t>
  </si>
  <si>
    <t>763131761</t>
  </si>
  <si>
    <t>Podhled ze sádrokartonových desek Příplatek k cenám za plochu do 3 m2 jednotlivě</t>
  </si>
  <si>
    <t>1.NP 
1022.90=2,9000 [A] 
1051.70=1,7000 [B] 
Mezisoučet: A+B=4,6000 [C] 
4112.90=2,9000 [D] 
Mezisoučet: D=2,9000 [E] 
Celkem: A+B+D=7,5000 [F]</t>
  </si>
  <si>
    <t>81</t>
  </si>
  <si>
    <t>763131765</t>
  </si>
  <si>
    <t>Podhled ze sádrokartonových desek Příplatek k cenám za výšku zavěšení přes 0,5 do 1,0 m</t>
  </si>
  <si>
    <t>1.NP 
10159.30=59,3000 [A] 
1022.90=2,9000 [B] 
1051.70=1,7000 [C] 
10711.10=11,1000 [D] 
1084.60=4,6000 [E] 
1095.30=5,3000 [F] 
1105.30=5,3000 [G] 
11126.60=26,6000 [H] 
11219.40=19,4000 [I] 
11310.40=10,4000 [J] 
1144.50=4,5000 [K] 
Mezisoučet: A+B+C+D+E+F+G+H+I+J+K=151,1000 [L] 
2:NP 
20312.70=12,7000 [M] 
2043.80=3,8000 [N] 
2055.30=5,3000 [O] 
2065.30=5,3000 [P] 
20810.70=10,7000 [Q] 
20914.20=14,2000 [R] 
2104.90=4,9000 [S] 
Mezisoučet: M+N+O+P+Q+R+S=56,9000 [T] 
3.NP 
30312.10=12,1000 [U] 
3044.40=4,4000 [V] 
3055.30=5,3000 [W] 
3065.30=5,3000 [X] 
3114.80=4,8000 [Y] 
Mezisoučet: U+V+W+X+Y=31,9000 [Z] 
4.NP 
40120.70=20,7000 [AA] 
4044.00=4,0000 [AB] 
4055.30=5,3000 [AC] 
4065.30=5,3000 [AD] 
40718.10=18,1000 [AE] 
40813.80=13,8000 [AF] 
40925.30=25,3000 [AG] 
4107.90=7,9000 [AH] 
4112.90=2,9000 [AI] 
4124.50=4,5000 [AJ] 
Mezisoučet: AA+AB+AC+AD+AE+AF+AG+AH+AI+AJ=107,8000 [AK] 
Celkem: A+B+C+D+E+F+G+H+I+J+K+M+N+O+P+Q+R+S+U+V+W+X+Y+AA+AB+AC+AD+AE+AF+AG+AH+AI+AJ=347,7000 [AL]</t>
  </si>
  <si>
    <t>310</t>
  </si>
  <si>
    <t>763131772</t>
  </si>
  <si>
    <t>Podhled ze sádrokartonových desek Příplatek k cenám za rovinnost kvality celoplošné tmelení</t>
  </si>
  <si>
    <t>83</t>
  </si>
  <si>
    <t>763161721</t>
  </si>
  <si>
    <t>Podkroví ze sádrokartonových desek dvouvrstvá spodní konstrukce z ocelových profilů CD, UD jednoduše opláštěná deskou protipožární DF, tl. 12,5 mm, bez TI , REI</t>
  </si>
  <si>
    <t>Podkroví ze sádrokartonových desek dvouvrstvá spodní konstrukce z ocelových profilů CD, UD jednoduše opláštěná deskou protipožární DF, tl. 12,5 mm, bez TI , REI 15</t>
  </si>
  <si>
    <t>4.NP 
40120.70=20,7000 [A] 
4065.30=5,3000 [B] 
40718.10=18,1000 [C] 
40813.80=13,8000 [D] 
40925.30=25,3000 [E] 
4107.90=7,9000 [F] 
4112.90=2,9000 [G] 
Celkem: A+B+C+D+E+F+G=94,0000 [H]</t>
  </si>
  <si>
    <t>1. Vcenách jsou započteny i náklady na tmelení a výztužnou pásku. 2. Vcenách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Vceně -1781 nejsou započteny náklady na dřevo a vceně -1782 náklady na profily; tyto se oceňují ve specifikaci. Doporučené množství na 1 m2 příčky je 3,0 m profilu CD a 0,9 m profilu UD. 6. Vcenách -1785 a -1788 Montáž desek nejsou započteny náklady na desky; tato dodávka se oceňuje ve specifikaci. 7. Ostatní konstrukce a práce a příplatky u podkroví se oceňují cenami 763 13-17.. pro podhled ze sádrokartonových desek .</t>
  </si>
  <si>
    <t>84</t>
  </si>
  <si>
    <t>763161741</t>
  </si>
  <si>
    <t>Podkroví ze sádrokartonových desek dvouvrstvá spodní konstrukce z ocelových profilů CD, UD jednoduše opláštěná deskou impregnovanými protipožárními H2DF, tl. 12</t>
  </si>
  <si>
    <t>Podkroví ze sádrokartonových desek dvouvrstvá spodní konstrukce z ocelových profilů CD, UD jednoduše opláštěná deskou impregnovanými protipožárními H2DF, tl. 12,5 mm, bez TI, REI 30</t>
  </si>
  <si>
    <t>4.NP 
4044.00=4,0000 [A] 
4055.30=5,3000 [B] 
4123.30=3,3000 [C] 
Mezisoučet: A+B+C=12,6000 [D] 
Celkem: A+B+C=12,6000 [E]</t>
  </si>
  <si>
    <t>85</t>
  </si>
  <si>
    <t>763164131</t>
  </si>
  <si>
    <t>Obklad ze sádrokartonových desek konstrukcí dřevěných včetně ochranných úhelníků ve tvaru L rozvinuté šíře přes 0,4 do 0,8 m, opláštěný deskou standardní A, tl.</t>
  </si>
  <si>
    <t>Obklad ze sádrokartonových desek konstrukcí dřevěných včetně ochranných úhelníků ve tvaru L rozvinuté šíře přes 0,4 do 0,8 m, opláštěný deskou standardní A, tl. 12,5 mm</t>
  </si>
  <si>
    <t>1.NP 
1073.10=3,1000 [A] 
Mezisoučet: A=3,1000 [B] 
2.NP 
2033.0=3,0000 [C] 
Mezisoučet: C=3,0000 [D] 
3.NP 
3033.0=3,0000 [E] 
Mezisoučet: E=3,0000 [F] 
4.NP 
4033.0=3,0000 [G] 
Mezisoučet: G=3,0000 [H] 
Celkem: A+C+E+G=12,1000 [I]</t>
  </si>
  <si>
    <t>1. Ceny jsou určeny pro obklad trámů i sloupů. 2. Vcenách jsou započteny i náklady na tmelení, výztužnou pásku a ochranu rohů úhelníky. 3. Vcenách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t>
  </si>
  <si>
    <t>86</t>
  </si>
  <si>
    <t>763164716</t>
  </si>
  <si>
    <t>Obklad ze sádrokartonových desek konstrukcí kovových včetně ochranných úhelníků uzavřeného tvaru rozvinuté šíře do 0,8 m, opláštěný deskou protipožární DF, tl.</t>
  </si>
  <si>
    <t>Obklad ze sádrokartonových desek konstrukcí kovových včetně ochranných úhelníků uzavřeného tvaru rozvinuté šíře do 0,8 m, opláštěný deskou protipožární DF, tl. 15 mm</t>
  </si>
  <si>
    <t>1.NP 
1012*3.20=6,4000 [A] 
Celkem: A=6,4000 [B]</t>
  </si>
  <si>
    <t>87</t>
  </si>
  <si>
    <t>763411111</t>
  </si>
  <si>
    <t>Sanitární příčky vhodné do mokrého prostředí dělící z dřevotřískových desek s HPL-laminátem tl. 19,6 mm</t>
  </si>
  <si>
    <t>1.NP 
1092.045*(1.20+1.89)=6,3191 [A] 
Mezisoučet: A=6,3191 [B] 
2.NP 
2052.045*(1.20+1.89)=6,3191 [C] 
2062.045*(1.20+1.89)=6,3191 [D] 
Mezisoučet: C+D=12,6382 [E] 
3.NP 
3062.045*(1.20+1.89)=6,3191 [F] 
Mezisoučet: F=6,3191 [G] 
4.NP 
4062.045*(1.20+1.89)=6,3191 [H] 
Mezisoučet: H=6,3191 [I] 
Celkem: A+C+D+F+H=31,5955 [J]</t>
  </si>
  <si>
    <t>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t>
  </si>
  <si>
    <t>88</t>
  </si>
  <si>
    <t>763411121</t>
  </si>
  <si>
    <t>Sanitární příčky vhodné do mokrého prostředí dveře vnitřní do sanitárních příček šířky do 800 mm, výšky do 2 000 mm z dřevotřískových desek s HPL-laminátem včet</t>
  </si>
  <si>
    <t>Sanitární příčky vhodné do mokrého prostředí dveře vnitřní do sanitárních příček šířky do 800 mm, výšky do 2 000 mm z dřevotřískových desek s HPL-laminátem včetně nerezového kování tl. 19,6 mm</t>
  </si>
  <si>
    <t>1.NP 
1092=2,0000 [A] 
Mezisoučet: A=2,0000 [B] 
2.NP 
2052=2,0000 [C] 
2062=2,0000 [D] 
Mezisoučet: C+D=4,0000 [E] 
3.NP 
3062=2,0000 [F] 
Mezisoučet: F=2,0000 [G] 
4.NP 
4062=2,0000 [H] 
Mezisoučet: H=2,0000 [I] 
Celkem: A+C+D+F+H=10,0000 [J]</t>
  </si>
  <si>
    <t>89</t>
  </si>
  <si>
    <t>998763302</t>
  </si>
  <si>
    <t>Přesun hmot pro konstrukce montované z desek sádrokartonových, sádrovláknitých, cementovláknitých nebo cementových stanovený z hmotnosti přesunovaného materiálu</t>
  </si>
  <si>
    <t>Přesun hmot pro konstrukce montované z desek sádrokartonových, sádrovláknitých, cementovláknitých nebo cementových stanovený z hmotnosti přesunovaného materiálu vodorovná dopravní vzdálenost do 50 m v objektech výšky přes 6 do 12 m</t>
  </si>
  <si>
    <t>1. Ceny pro přesun hmot stanovený zhmotnosti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-3381 pro přesun prováděný bez použití mechanizace, tj. za ztížených podmínek, lze použít pouze pro hmotnost materiálu, která se tímto způsobem skutečně přemísťuje. U přesunu stanoveného procentní sazbou se ztížení přesunu ocení individuálně.</t>
  </si>
  <si>
    <t>90</t>
  </si>
  <si>
    <t>998763381</t>
  </si>
  <si>
    <t>Přesun hmot pro konstrukce montované z desek sádrokartonových, sádrovláknitých, cementovláknitých nebo cementových Příplatek k cenám za přesun prováděný bez pou</t>
  </si>
  <si>
    <t>Přesun hmot pro konstrukce montované z desek sádrokartonových, sádrovláknitých, cementovláknitých nebo cementových Příplatek k cenám za přesun prováděný bez použití mechanizace pro jakoukoliv výšku objektu</t>
  </si>
  <si>
    <t>91</t>
  </si>
  <si>
    <t>998763391</t>
  </si>
  <si>
    <t>Přesun hmot pro konstrukce montované z desek sádrokartonových, sádrovláknitých, cementovláknitých nebo cementových Příplatek k cenám za zvětšený přesun přes vym</t>
  </si>
  <si>
    <t>Přesun hmot pro konstrukce montované z desek sádrokartonových, sádrovláknitých, cementovláknitých nebo cementových Příplatek k cenám za zvětšený přesun přes vymezenou dopravní vzdálenost do 100 m</t>
  </si>
  <si>
    <t>766</t>
  </si>
  <si>
    <t>Konstrukce truhlářské</t>
  </si>
  <si>
    <t>134</t>
  </si>
  <si>
    <t>549146100</t>
  </si>
  <si>
    <t>kování vrchní dveřní klika včetně rozet a montážního materiálu R BB nerez PK</t>
  </si>
  <si>
    <t>46=46,0000 [A] 
Celkem: A=46,0000 [B]</t>
  </si>
  <si>
    <t>130</t>
  </si>
  <si>
    <t>549172550</t>
  </si>
  <si>
    <t>samozavírač dveří hydraulický K214 č.12 zlatá bronz</t>
  </si>
  <si>
    <t>136</t>
  </si>
  <si>
    <t>551470530</t>
  </si>
  <si>
    <t>madlo invalidní rovné č 8. bílé 60 cm</t>
  </si>
  <si>
    <t>132</t>
  </si>
  <si>
    <t>553414270-D</t>
  </si>
  <si>
    <t>mřížka větrací 150x400 se síťovinou</t>
  </si>
  <si>
    <t>154</t>
  </si>
  <si>
    <t>607941030</t>
  </si>
  <si>
    <t>deska parapetní dřevotřísková vnitřní 0,3 x 1 m</t>
  </si>
  <si>
    <t>P05.11.17*7=8,1900 [A] 
P05.21.17*18=21,0600 [B] 
P05.31.17*1=1,1700 [C] 
P060.6*11=6,6000 [D] 
P071.45*2=2,9000 [E] 
Celkem: A+B+C+D+E=39,9200 [F]</t>
  </si>
  <si>
    <t>155</t>
  </si>
  <si>
    <t>607941210</t>
  </si>
  <si>
    <t>koncovka PVC k parapetním dřevotřískovým deskám 600 mm</t>
  </si>
  <si>
    <t>P05.17=7,0000 [A] 
P05.218=18,0000 [B] 
P05.31=1,0000 [C] 
P0611=11,0000 [D] 
P072=2,0000 [E] 
Celkem: A+B+C+D+E=39,0000 [F] 
F * 2Koeficient množství=78,0000 [G]</t>
  </si>
  <si>
    <t>117</t>
  </si>
  <si>
    <t>611629339</t>
  </si>
  <si>
    <t>dveře vnitřní hladké laminované světlý dub plné 1křídlé 80x197 cm</t>
  </si>
  <si>
    <t>T92=2,0000 [A]</t>
  </si>
  <si>
    <t>115</t>
  </si>
  <si>
    <t>611629340</t>
  </si>
  <si>
    <t>T25+6=11,0000 [A]</t>
  </si>
  <si>
    <t>123</t>
  </si>
  <si>
    <t>611629360</t>
  </si>
  <si>
    <t>dveře vnitřní hladké laminované světlý dub plné 1křídlé 90x197 cm</t>
  </si>
  <si>
    <t>T82=2,0000 [A]</t>
  </si>
  <si>
    <t>119</t>
  </si>
  <si>
    <t>611640870</t>
  </si>
  <si>
    <t>dveře vnitřní profilované plné 1křídlé 90x197 dub</t>
  </si>
  <si>
    <t>T4.14=4,0000 [A] 
T61=1,0000 [B] 
Celkem: A+B=5,0000 [C]</t>
  </si>
  <si>
    <t>120</t>
  </si>
  <si>
    <t>611640870-dB</t>
  </si>
  <si>
    <t>T4.21+2=3,0000 [A]</t>
  </si>
  <si>
    <t>116</t>
  </si>
  <si>
    <t>611643100</t>
  </si>
  <si>
    <t>dveře vnitřní profilované 2/3sklo 1křídlé 80x197 cm</t>
  </si>
  <si>
    <t>T33=3,0000 [A]</t>
  </si>
  <si>
    <t>121</t>
  </si>
  <si>
    <t>611645069</t>
  </si>
  <si>
    <t>dveře vnitřní profilované 1/3sklo 1křídlé 90x197 dub</t>
  </si>
  <si>
    <t>T5.11=1,0000 [A]</t>
  </si>
  <si>
    <t>122</t>
  </si>
  <si>
    <t>611645069-dB</t>
  </si>
  <si>
    <t>T5.22+1=3,0000 [A]</t>
  </si>
  <si>
    <t>125</t>
  </si>
  <si>
    <t>611653020</t>
  </si>
  <si>
    <t>dveře vnitřní protipožární hladké dýhované 1křídlé 60x197 cm</t>
  </si>
  <si>
    <t>T014=4,0000 [A]</t>
  </si>
  <si>
    <t>127</t>
  </si>
  <si>
    <t>611653140</t>
  </si>
  <si>
    <t>dveře vnitřní protipožární hladké dýhované 1křídlé 90x197 cm</t>
  </si>
  <si>
    <t>T7.16+3=9,0000 [A] 
Celkem: A=9,0000 [B]</t>
  </si>
  <si>
    <t>128</t>
  </si>
  <si>
    <t>611653140-dB</t>
  </si>
  <si>
    <t>T7.21+3=4,0000 [A]</t>
  </si>
  <si>
    <t>141</t>
  </si>
  <si>
    <t>611822620</t>
  </si>
  <si>
    <t>zárubeň obložková pro dveře 1křídlové 60,70,80,90x197 cm, tl. 6 - 17 cm fólie dub,buk a bílá</t>
  </si>
  <si>
    <t>149</t>
  </si>
  <si>
    <t>611822620a</t>
  </si>
  <si>
    <t>zárubeň obložková pro dveře 1křídlové 60,70,80,90x197 cm, tl. 6 - 17 cm ocelová s povrchovou úpravou</t>
  </si>
  <si>
    <t>145</t>
  </si>
  <si>
    <t>611822630</t>
  </si>
  <si>
    <t>zárubeň obložková protipožární pro dveře 1křídl. 60,70,80,90x197 cm, tl. 6-17 cm fólie dub,buk,bílá</t>
  </si>
  <si>
    <t>143</t>
  </si>
  <si>
    <t>611822640</t>
  </si>
  <si>
    <t>zárubeň obložková pro dveře 1křídlové 60,70,80,90x197 cm, tl. 18-25 cm,dub,buk</t>
  </si>
  <si>
    <t>151</t>
  </si>
  <si>
    <t>611822640a</t>
  </si>
  <si>
    <t>zárubeň obložková pro dveře 1křídlové 60,70,80,90x197 cm, tl. 18-25 cm ocelová s povrchovou úpravou</t>
  </si>
  <si>
    <t>147</t>
  </si>
  <si>
    <t>611822690</t>
  </si>
  <si>
    <t>zárubeň obložková protipožár. pro dveře 1křídl. 60,70,80,90x197 cm, tl. 18-25 cm fólie dub,buk,bílá</t>
  </si>
  <si>
    <t>100</t>
  </si>
  <si>
    <t>762T12</t>
  </si>
  <si>
    <t>Vyrovnávací dřevěné schodiště z masivu</t>
  </si>
  <si>
    <t>T123=3,0000 [A]</t>
  </si>
  <si>
    <t>92</t>
  </si>
  <si>
    <t>766121220</t>
  </si>
  <si>
    <t>Montáž dřevěných stěn plných, s výplní palubovkou nebo překližkou, výšky přes 2,75 do 3,50 m</t>
  </si>
  <si>
    <t>4.6*3=13,8000 [A]</t>
  </si>
  <si>
    <t>1. V cenách je započtena i montáž oboustranného olištování.</t>
  </si>
  <si>
    <t>94</t>
  </si>
  <si>
    <t>766211100</t>
  </si>
  <si>
    <t>Montáž madel schodišťových dřevěných dílčích</t>
  </si>
  <si>
    <t>T172=2,0000 [A] 
T183.3=3,3000 [B] 
T193.15=3,1500 [C] 
T203.8=3,8000 [D] 
Celkem: A+B+C+D=12,2500 [E]</t>
  </si>
  <si>
    <t>1. Cenami -1400 až -1720 se oceňují madla o průřezu větším než 25 cm2. 2. V cenách -1400 až -1720 není započtena dodávka montážního materiálu; tato dodávka se oceňuje ve specifikaci.</t>
  </si>
  <si>
    <t>99</t>
  </si>
  <si>
    <t>766221235</t>
  </si>
  <si>
    <t>Montáž celodřevěného samonosného schodiště bez podstupnic schodnicového sedlového přímého</t>
  </si>
  <si>
    <t>T123*1.08=3,2400 [A]</t>
  </si>
  <si>
    <t>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t>
  </si>
  <si>
    <t>101</t>
  </si>
  <si>
    <t>766621726</t>
  </si>
  <si>
    <t>Montáž okenních doplňků Montáž oken - pákového ovladače</t>
  </si>
  <si>
    <t>P011=1,0000 [A] 
P022=2,0000 [B] 
P031=1,0000 [C] 
P0611=11,0000 [D] 
Celkem: A+B+C+D=15,0000 [E]</t>
  </si>
  <si>
    <t>103</t>
  </si>
  <si>
    <t>766622126</t>
  </si>
  <si>
    <t>Montáž oken plastových včetně montáže rámu na polyuretanovou pěnu plochy přes 1 m2 otevíravých nebo sklápěcích do dřevěné konstrukce, výšky přes 1,5 do 2,5 m</t>
  </si>
  <si>
    <t>1.NP 
P05,17*(1.170*1.750)=14,3325 [A] 
Mezisoučet: A=14,3325 [B] 
2.NP 
P05,27*(1.170*1.750)=14,3325 [C] 
P071*(1.450*1.750)=2,5375 [D] 
Mezisoučet: C+D=16,8700 [E] 
3.NP 
P05,28*(1.170*1.750)=16,3800 [F] 
P071*(1.450*1.750)=2,5375 [G] 
Mezisoučet: F+G=18,9175 [H] 
4.NP 
P05,23*(1.170*1.750)=6,1425 [I] 
P05,31*(1.170*1.750)=2,0475 [J] 
Mezisoučet: I+J=8,1900 [K] 
Celkem: A+C+D+F+G+I+J=58,3100 [L]</t>
  </si>
  <si>
    <t>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t>
  </si>
  <si>
    <t>108</t>
  </si>
  <si>
    <t>766622216</t>
  </si>
  <si>
    <t>Montáž oken plastových plochy do 1 m2 včetně montáže rámu na polyuretanovou pěnu otevíravých nebo sklápěcích do zdiva</t>
  </si>
  <si>
    <t>1.PP 
P011=1,0000 [A] 
P022=2,0000 [B] 
P031=1,0000 [C] 
P042=2,0000 [D] 
Mezisoučet: A+B+C+D=6,0000 [E] 
2.NP 
P065=5,0000 [F] 
Mezisoučet: F=5,0000 [G] 
3.NP 
P063=3,0000 [H] 
Mezisoučet: H=3,0000 [I] 
4.NP 
P063=3,0000 [J] 
Mezisoučet: J=3,0000 [K] 
Celkem: A+B+C+D+F+H+J=17,0000 [L]</t>
  </si>
  <si>
    <t>114</t>
  </si>
  <si>
    <t>766660171</t>
  </si>
  <si>
    <t>Montáž dveřních křídel dřevěných nebo plastových otevíravých do obložkové zárubně povrchově upravených jednokřídlových, šířky do 800 mm</t>
  </si>
  <si>
    <t>1.PP 
T92=2,0000 [A] 
Mezisoučet: A=2,0000 [B] 
1.NP 
T21+2=3,0000 [C] 
T31=1,0000 [D] 
Mezisoučet: C+D=4,0000 [E] 
2.NP 
T22+1=3,0000 [F] 
Mezisoučet: F=3,0000 [G] 
3.NP 
T21+1=2,0000 [H] 
T31=1,0000 [I] 
Mezisoučet: H+I=3,0000 [J] 
4.NP 
T21+2=3,0000 [K] 
T31=1,0000 [L] 
Mezisoučet: K+L=4,0000 [M] 
Celkem: A+C+D+F+H+I+K+L=16,0000 [N]</t>
  </si>
  <si>
    <t>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t>
  </si>
  <si>
    <t>118</t>
  </si>
  <si>
    <t>766660172</t>
  </si>
  <si>
    <t>Montáž dveřních křídel dřevěných nebo plastových otevíravých do obložkové zárubně povrchově upravených jednokřídlových, šířky přes 800 mm</t>
  </si>
  <si>
    <t>1.PP 
T82=2,0000 [A] 
Mezisoučet: A=2,0000 [B] 
1.NP 
T4.11=1,0000 [C] 
T5.21=1,0000 [D] 
T61=1,0000 [E] 
Mezisoučet: C+D+E=3,0000 [F] 
2.NP 
T4.11=1,0000 [G] 
T4.21=1,0000 [H] 
T5.11=1,0000 [I] 
Mezisoučet: G+H+I=3,0000 [J] 
3.NP 
T4.11=1,0000 [K] 
5.22=2,0000 [L] 
Mezisoučet: K+L=3,0000 [M] 
4.NP 
T4.11=1,0000 [N] 
T4.22=2,0000 [O] 
Mezisoučet: N+O=3,0000 [P] 
Celkem: A+C+D+E+G+H+I+K+L+N+O=14,0000 [Q]</t>
  </si>
  <si>
    <t>124</t>
  </si>
  <si>
    <t>766660181</t>
  </si>
  <si>
    <t>Montáž dveřních křídel dřevěných nebo plastových otevíravých do obložkové zárubně protipožárních jednokřídlových, šířky do 800 mm</t>
  </si>
  <si>
    <t>1.NP 
T11=1,0000 [A] 
Mezisoučet: A=1,0000 [B] 
2.NP 
T11=1,0000 [C] 
Mezisoučet: C=1,0000 [D] 
3.NP 
T11=1,0000 [E] 
Mezisoučet: E=1,0000 [F] 
4.NP 
T11=1,0000 [G] 
Mezisoučet: G=1,0000 [H] 
Celkem: A+C+E+G=4,0000 [I]</t>
  </si>
  <si>
    <t>126</t>
  </si>
  <si>
    <t>766660182</t>
  </si>
  <si>
    <t>Montáž dveřních křídel dřevěných nebo plastových otevíravých do obložkové zárubně protipožárních jednokřídlových, šířky přes 800 mm</t>
  </si>
  <si>
    <t>1.NP 
T7.12+1=3,0000 [A] 
T7.21=1,0000 [B] 
Mezisoučet: A+B=4,0000 [C] 
2.NP 
T7.11+1=2,0000 [D] 
T7.21=1,0000 [E] 
Mezisoučet: D+E=3,0000 [F] 
3.NP 
T7.11+1=2,0000 [G] 
T7.21=1,0000 [H] 
Mezisoučet: G+H=3,0000 [I] 
4.NP 
T7.12=2,0000 [J] 
T7.21=1,0000 [K] 
Mezisoučet: J+K=3,0000 [L] 
Celkem: A+B+D+E+G+H+J+K=13,0000 [M]</t>
  </si>
  <si>
    <t>129</t>
  </si>
  <si>
    <t>766660716</t>
  </si>
  <si>
    <t>Montáž dveřních doplňků samozavírače na zárubeň dřevěnou</t>
  </si>
  <si>
    <t>1.NP 
T7.13=3,0000 [A] 
T7.21=1,0000 [B] 
Mezisoučet: A+B=4,0000 [C] 
2.NP 
T7.12=2,0000 [D] 
T7.21=1,0000 [E] 
Mezisoučet: D+E=3,0000 [F] 
3.NP 
T7.11=1,0000 [G] 
T7.21=1,0000 [H] 
Mezisoučet: G+H=2,0000 [I] 
4.NP 
T7.12=2,0000 [J] 
T7.21=1,0000 [K] 
Mezisoučet: J+K=3,0000 [L] 
Celkem: A+B+D+E+G+H+J+K=12,0000 [M]</t>
  </si>
  <si>
    <t>1. V ceně -0722 je započtena montáž zámku, zámkové vložky a osazení štítku s klikou.</t>
  </si>
  <si>
    <t>131</t>
  </si>
  <si>
    <t>766660720</t>
  </si>
  <si>
    <t>Montáž dveřních doplňků větrací mřížky s vyříznutím otvoru</t>
  </si>
  <si>
    <t>T27=7,0000 [A] 
T31=1,0000 [B] 
T61=1,0000 [C] 
T82=2,0000 [D] 
T91=1,0000 [E] 
Celkem: A+B+C+D+E=12,0000 [F]</t>
  </si>
  <si>
    <t>133</t>
  </si>
  <si>
    <t>766660722</t>
  </si>
  <si>
    <t>Montáž dveřních doplňků dveřního kování zámku</t>
  </si>
  <si>
    <t>135</t>
  </si>
  <si>
    <t>766660729</t>
  </si>
  <si>
    <t>Montáž dveřních doplňků dveřního kování Montáž dveřního kování - osazení dveřního madla</t>
  </si>
  <si>
    <t>T27=7,0000 [A]</t>
  </si>
  <si>
    <t>137</t>
  </si>
  <si>
    <t>766671023</t>
  </si>
  <si>
    <t>Montáž střešních oken dřevěných nebo plastových kyvných, výklopných/kyvných s okenním rámem a lemováním, s plisovaným límcem, s napojením na krytinu do krytiny</t>
  </si>
  <si>
    <t>Montáž střešních oken dřevěných nebo plastových kyvných, výklopných/kyvných s okenním rámem a lemováním, s plisovaným límcem, s napojením na krytinu do krytiny tvarované, rozměru 78 x 98 cm</t>
  </si>
  <si>
    <t>P0810=10,0000 [A] 
Celkem: A=10,0000 [B]</t>
  </si>
  <si>
    <t>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t>
  </si>
  <si>
    <t>138</t>
  </si>
  <si>
    <t>766671513</t>
  </si>
  <si>
    <t>Okna střešní řada montáž parotěsné zábrany (materiál ve specifikaci) okna, rozměru 78 x 98 cm</t>
  </si>
  <si>
    <t>4.NP 
P0810=10,0000 [A] 
Celkem: A=10,0000 [B]</t>
  </si>
  <si>
    <t>1. Vcenách 766 67-1301 až -3059 jsou započteny i náklady na: a) vyměření , b) provedení otvoru v bednění i latích pro osazení střešního okna, c) tvarové úpravy ostění, d) odkrytí, tvarovou úpravu a následné zakrytí krytiny. 2. Vcenách 766 67-1301 až -3059 nejsou započteny náklady na: a) provedení tesařské výměny, b) zesílení nebo úpravy krokví apod. tyto práce se oceňují cenami katalogu 800-762 Konstrukce tesařské. 3. Vcenách montáže oken nejsou započteny náklady na případnou montáž dalších doplňků; tyto lze oceňovat: a) montáž žaluzií a rolet cenami souborů cen 786 61-7 . a 766 62-7 . katalogu 800-786 Čalounické úpravy; b) montáž markýzy individuálně spříslušností ke katalogu 800-767 konstrukce Zámečnické - montáž. 4. Cenu 766 67-1321 Úprava ostění okna lze užít vpřípadech odkryté střešní konstrukce kdy se tvarově upravuje tepelná izolace, nikoli zdivo. Pokud se upravuje dřevěná konstrukce - viz poznámka č. 2.</t>
  </si>
  <si>
    <t>140</t>
  </si>
  <si>
    <t>766682111</t>
  </si>
  <si>
    <t>Montáž zárubní dřevěných, plastových nebo z lamina obložkových, pro dveře jednokřídlové, tloušťky stěny do 170 mm</t>
  </si>
  <si>
    <t>1.NP 
T21+2=3,0000 [A] 
T31=1,0000 [B] 
T4.11=1,0000 [C] 
Mezisoučet: A+B+C=5,0000 [D] 
2.NP 
T22+1=3,0000 [E] 
T4.11=1,0000 [F] 
Mezisoučet: E+F=4,0000 [G] 
3.NP 
T21+1=2,0000 [H] 
T31=1,0000 [I] 
T4.11=1,0000 [J] 
Mezisoučet: H+I+J=4,0000 [K] 
4.NP 
T21+2=3,0000 [L] 
T31=1,0000 [M] 
T4.11=1,0000 [N] 
Mezisoučet: L+M+N=5,0000 [O] 
Celkem: A+B+C+E+F+H+I+J+L+M+N=18,0000 [P]</t>
  </si>
  <si>
    <t>1. V cenách montáže zárubní jsou započteny i náklady na zaměření, vyklínování, horizontální i vertikální vyrovnání zárubně, ukotvení a vyplnění spáry mezi rámem a ostěním polyuretanovou pěnou, včetně zednického začištění.</t>
  </si>
  <si>
    <t>142</t>
  </si>
  <si>
    <t>766682112</t>
  </si>
  <si>
    <t>Montáž zárubní dřevěných, plastových nebo z lamina obložkových, pro dveře jednokřídlové, tloušťky stěny přes 170 do 350 mm</t>
  </si>
  <si>
    <t>1.PP 
T81=1,0000 [A] 
Mezisoučet: A=1,0000 [B] 
1.NP 
T5.21=1,0000 [C] 
T61=1,0000 [D] 
Mezisoučet: C+D=2,0000 [E] 
2.NP 
T4.21=1,0000 [F] 
T5.11=1,0000 [G] 
Mezisoučet: F+G=2,0000 [H] 
3.NP 
T5.22=2,0000 [I] 
Mezisoučet: I=2,0000 [J] 
4.NP 
T4.22=2,0000 [K] 
Mezisoučet: K=2,0000 [L] 
Celkem: A+C+D+F+G+I+K=9,0000 [M]</t>
  </si>
  <si>
    <t>144</t>
  </si>
  <si>
    <t>766682211</t>
  </si>
  <si>
    <t>Montáž zárubní dřevěných, plastových nebo z lamina obložkových protipožárních, pro dveře jednokřídlové, tloušťky stěny do 170 mm</t>
  </si>
  <si>
    <t>1.NP 
T7.11=1,0000 [A] 
Mezisoučet: A=1,0000 [B] 
2.NP 
T11=1,0000 [C] 
Mezisoučet: C=1,0000 [D] 
3.NP 
T11=1,0000 [E] 
Mezisoučet: E=1,0000 [F] 
4.NP 
T11=1,0000 [G] 
Mezisoučet: G=1,0000 [H] 
Celkem: A+C+E+G=4,0000 [I]</t>
  </si>
  <si>
    <t>146</t>
  </si>
  <si>
    <t>766682212</t>
  </si>
  <si>
    <t>Montáž zárubní dřevěných, plastových nebo z lamina obložkových protipožárních, pro dveře jednokřídlové, tloušťky stěny přes 170 do 350 mm</t>
  </si>
  <si>
    <t>1.NP 
T11=1,0000 [A] 
T7.11+1=2,0000 [B] 
7.21=1,0000 [C] 
Mezisoučet: A+B+C=4,0000 [D] 
2.NP 
T7.11+1=2,0000 [E] 
T7.21=1,0000 [F] 
Mezisoučet: E+F=3,0000 [G] 
3.NP 
T7.11+1=2,0000 [H] 
T7.21=1,0000 [I] 
Mezisoučet: H+I=3,0000 [J] 
4.NP 
'T 
T7.12=2,0000 [K] 
T7.21=1,0000 [L] 
Mezisoučet: K+L=3,0000 [M] 
Celkem: A+B+C+E+F+H+I+K+L=13,0000 [N]</t>
  </si>
  <si>
    <t>148</t>
  </si>
  <si>
    <t>766682311</t>
  </si>
  <si>
    <t>Montáž zárubní dřevěných, plastových nebo z lamina obklad kovových zárubní, pro dveře jednokřídlové, tloušťky stěny do 170 mm</t>
  </si>
  <si>
    <t>1.PP 
T82=2,0000 [A] 
T91=1,0000 [B] 
Celkem: A+B=3,0000 [C]</t>
  </si>
  <si>
    <t>150</t>
  </si>
  <si>
    <t>766682312</t>
  </si>
  <si>
    <t>Montáž zárubní dřevěných, plastových nebo z lamina obklad kovových zárubní, pro dveře jednokřídlové, tloušťky stěny přes 170 do 350 mm</t>
  </si>
  <si>
    <t>T91=1,0000 [A]</t>
  </si>
  <si>
    <t>152</t>
  </si>
  <si>
    <t>766694111</t>
  </si>
  <si>
    <t>Montáž ostatních truhlářských konstrukcí parapetních desek dřevěných nebo plastových šířky do 300 mm, délky do 1000 mm</t>
  </si>
  <si>
    <t>P0611=11,0000 [A]</t>
  </si>
  <si>
    <t>1. Cenami -8111 a -8112 se oceňuje montáž vrat oboru JKPOV 611. 2. Cenami -97 . . nelze oceňovat venkovní krycí lišty balkónových dveří; tato montáž se oceňuje cenou -1610.</t>
  </si>
  <si>
    <t>153</t>
  </si>
  <si>
    <t>766694112</t>
  </si>
  <si>
    <t>Montáž ostatních truhlářských konstrukcí parapetních desek dřevěných nebo plastových šířky do 300 mm, délky přes 1000 do 1600 mm</t>
  </si>
  <si>
    <t>P05.17=7,0000 [A] 
P05.218=18,0000 [B] 
P05.31=1,0000 [C] 
P072=2,0000 [D] 
Celkem: A+B+C+D=28,0000 [E]</t>
  </si>
  <si>
    <t>156</t>
  </si>
  <si>
    <t>766811115</t>
  </si>
  <si>
    <t>Montáž kuchyňských linek korpusu spodních skříněk na nožičky (včetně vyrovnání), šířky jednoho dílu do 600 mm</t>
  </si>
  <si>
    <t>T132=2,0000 [A] 
T145=5,0000 [B] 
T152=2,0000 [C] 
Celkem: A+B+C=9,0000 [D]</t>
  </si>
  <si>
    <t>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t>
  </si>
  <si>
    <t>157</t>
  </si>
  <si>
    <t>766811116</t>
  </si>
  <si>
    <t>Montáž kuchyňských linek korpusu spodních skříněk na nožičky (včetně vyrovnání), šířky jednoho dílu přes 600 do 1200 mm</t>
  </si>
  <si>
    <t>T132=2,0000 [A] 
T141=1,0000 [B] 
T152=2,0000 [C] 
Celkem: A+B+C=5,0000 [D]</t>
  </si>
  <si>
    <t>158</t>
  </si>
  <si>
    <t>766811142</t>
  </si>
  <si>
    <t>Montáž kuchyňských linek korpusu horních skříněk Příplatek k ceně za usazení vestavěných spotřebičů myčky nádobí</t>
  </si>
  <si>
    <t>159</t>
  </si>
  <si>
    <t>766811151</t>
  </si>
  <si>
    <t>Montáž kuchyňských linek korpusu horních skříněk šroubovaných na stěnu, šířky jednoho dílu do 600 mm</t>
  </si>
  <si>
    <t>160</t>
  </si>
  <si>
    <t>766811152</t>
  </si>
  <si>
    <t>Montáž kuchyňských linek korpusu horních skříněk šroubovaných na stěnu, šířky jednoho dílu přes 600 do 1200 mm</t>
  </si>
  <si>
    <t>T132=2,0000 [A] 
T141=1,0000 [B] 
T151=1,0000 [C] 
Celkem: A+B+C=4,0000 [D]</t>
  </si>
  <si>
    <t>161</t>
  </si>
  <si>
    <t>766811213</t>
  </si>
  <si>
    <t>Montáž kuchyňských linek pracovní desky bez výřezu, délky jednoho dílu přes 2000 do 4000 mm</t>
  </si>
  <si>
    <t>162</t>
  </si>
  <si>
    <t>766811221</t>
  </si>
  <si>
    <t>Montáž kuchyňských linek pracovní desky Příplatek k ceně za vyřezání otvoru (včetně zaměření)</t>
  </si>
  <si>
    <t>163</t>
  </si>
  <si>
    <t>766811223</t>
  </si>
  <si>
    <t>Montáž kuchyňských linek pracovní desky Příplatek k ceně za usazení dřezu (včetně silikonu)</t>
  </si>
  <si>
    <t>102</t>
  </si>
  <si>
    <t>766olv.pák.</t>
  </si>
  <si>
    <t>Pákový ovladač</t>
  </si>
  <si>
    <t>109</t>
  </si>
  <si>
    <t>766P01</t>
  </si>
  <si>
    <t>Okno z plastových profilů - 950x200</t>
  </si>
  <si>
    <t>110</t>
  </si>
  <si>
    <t>766P02</t>
  </si>
  <si>
    <t>Okno z plastových profilů - 950x500</t>
  </si>
  <si>
    <t>111</t>
  </si>
  <si>
    <t>766P03</t>
  </si>
  <si>
    <t>Okno z plastových profilů - 750x500</t>
  </si>
  <si>
    <t>112</t>
  </si>
  <si>
    <t>766P04</t>
  </si>
  <si>
    <t>Okno z plastových profilů - 750x850</t>
  </si>
  <si>
    <t>104</t>
  </si>
  <si>
    <t>766P05.1</t>
  </si>
  <si>
    <t>Okno z plastových profilů - 1170x1750</t>
  </si>
  <si>
    <t>105</t>
  </si>
  <si>
    <t>766P05.2</t>
  </si>
  <si>
    <t>106</t>
  </si>
  <si>
    <t>766P05.3</t>
  </si>
  <si>
    <t>113</t>
  </si>
  <si>
    <t>766P06</t>
  </si>
  <si>
    <t>Okno z plastových profilů - 600x900</t>
  </si>
  <si>
    <t>107</t>
  </si>
  <si>
    <t>766P07</t>
  </si>
  <si>
    <t>Okno z plastových profilů - 1450x1750</t>
  </si>
  <si>
    <t>139</t>
  </si>
  <si>
    <t>766P08</t>
  </si>
  <si>
    <t>Střešní okno se spodním ovládáním v bezúdržbovém provedení 780/980</t>
  </si>
  <si>
    <t>164</t>
  </si>
  <si>
    <t>766T13</t>
  </si>
  <si>
    <t>Kuchyňská linka dl. 2,7m s nerezovým dřezem a odkapávačem</t>
  </si>
  <si>
    <t>165</t>
  </si>
  <si>
    <t>766T14</t>
  </si>
  <si>
    <t>Kuchyňská linka dl. 3,75m s nerezovým dřezem a odkapávačem</t>
  </si>
  <si>
    <t>166</t>
  </si>
  <si>
    <t>766T15</t>
  </si>
  <si>
    <t>93</t>
  </si>
  <si>
    <t>766T16</t>
  </si>
  <si>
    <t>Mobilní dělící stěna s akustickým útlumem Rw=47dB</t>
  </si>
  <si>
    <t>95</t>
  </si>
  <si>
    <t>766T17</t>
  </si>
  <si>
    <t>Nové dřevěné madlo O70mm z masivu na kovových kotevních prvcích - dl. 2000mm</t>
  </si>
  <si>
    <t>96</t>
  </si>
  <si>
    <t>766T18</t>
  </si>
  <si>
    <t>Nové dřevěné madlo O70mm z masivu na kovových kotevních prvcích - dl. 3300mm</t>
  </si>
  <si>
    <t>97</t>
  </si>
  <si>
    <t>766T19</t>
  </si>
  <si>
    <t>Nové dřevěné madlo O70mm z masivu na kovových kotevních prvcích - dl. 3150mm</t>
  </si>
  <si>
    <t>98</t>
  </si>
  <si>
    <t>766T20</t>
  </si>
  <si>
    <t>Nové dřevěné madlo O70mm z masivu na kovových kotevních prvcích - dl. 3800mm</t>
  </si>
  <si>
    <t>167</t>
  </si>
  <si>
    <t>998766102</t>
  </si>
  <si>
    <t>Přesun hmot pro konstrukce truhlářské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</si>
  <si>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-6181 pro přesun prováděný bez použití mechanizace, tj. za ztížených podmínek, lze použít pouze pro hmotnost materiálu, která se tímto způsobem skutečně přemísťuje.</t>
  </si>
  <si>
    <t>168</t>
  </si>
  <si>
    <t>998766181</t>
  </si>
  <si>
    <t>Přesun hmot pro konstrukce truhlářské stanovený z hmotnosti přesunovaného materiálu Příplatek k ceně za přesun prováděný bez použití mechanizace pro jakoukoliv</t>
  </si>
  <si>
    <t>Přesun hmot pro konstrukce truhlářské stanovený z hmotnosti přesunovaného materiálu Příplatek k ceně za přesun prováděný bez použití mechanizace pro jakoukoliv výšku objektu</t>
  </si>
  <si>
    <t>169</t>
  </si>
  <si>
    <t>998766192</t>
  </si>
  <si>
    <t>Přesun hmot pro konstrukce truhlářské stanovený z hmotnosti přesunovaného materiálu Příplatek k ceně za zvětšený přesun přes vymezenou největší dopravní vzdálen</t>
  </si>
  <si>
    <t>Přesun hmot pro konstrukce truhlářské stanovený z hmotnosti přesunovaného materiálu Příplatek k ceně za zvětšený přesun přes vymezenou největší dopravní vzdálenost do 100 m</t>
  </si>
  <si>
    <t>1.099=1,0990 [A]</t>
  </si>
  <si>
    <t>767</t>
  </si>
  <si>
    <t>Konstrukce zámečnické</t>
  </si>
  <si>
    <t>170</t>
  </si>
  <si>
    <t>767113110</t>
  </si>
  <si>
    <t>Montáž stěn a příček pro zasklení z hliníkových profilů, plochy jednotlivých stěn do 6 m2</t>
  </si>
  <si>
    <t>T102.6*2.1=5,4600 [A]</t>
  </si>
  <si>
    <t>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t>
  </si>
  <si>
    <t>172</t>
  </si>
  <si>
    <t>767113150</t>
  </si>
  <si>
    <t>Montáž stěn a příček pro zasklení z hliníkových profilů, plochy jednotlivých stěn přes 16 m2</t>
  </si>
  <si>
    <t>46.2,P12,P132.85*12.12=34,5420 [A]</t>
  </si>
  <si>
    <t>174</t>
  </si>
  <si>
    <t>767161211</t>
  </si>
  <si>
    <t>Montáž zábradlí rovného z profilové oceli do zdiva, hmotnosti 1 m zábradlí do 20 kg</t>
  </si>
  <si>
    <t>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t>
  </si>
  <si>
    <t>176</t>
  </si>
  <si>
    <t>767220410</t>
  </si>
  <si>
    <t>Montáž schodišťového zábradlí z profilové oceli do zdiva, hmotnosti 1 m zábradlí do 20 kg</t>
  </si>
  <si>
    <t>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t>
  </si>
  <si>
    <t>177</t>
  </si>
  <si>
    <t>767220490</t>
  </si>
  <si>
    <t>Montáž schodišťového zábradlí z profilové oceli Příplatek k cenám za vytvoření ohybu nebo ohybníku</t>
  </si>
  <si>
    <t>4*2=8,0000 [A]</t>
  </si>
  <si>
    <t>179</t>
  </si>
  <si>
    <t>767640112</t>
  </si>
  <si>
    <t>Montáž dveří ocelových vchodových jednokřídlových s nadsvětlíkem</t>
  </si>
  <si>
    <t>781=1,0000 [A]</t>
  </si>
  <si>
    <t>1. Cenami nelze oceňovat montáž kompletu dveří s rámem charakteru stěny; tyto práce se oceňují cenami souborů cen 767 11- . . Montáž stěn a příček pro zasklení, 767 12- . . Montáž stěn a příček s výplní drátěnou sítí a 767 13- . . Montáž stěn a příček zhliníkového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t>
  </si>
  <si>
    <t>181</t>
  </si>
  <si>
    <t>767662120</t>
  </si>
  <si>
    <t>Montáž mříží pevných, připevněných svařováním</t>
  </si>
  <si>
    <t>1.PP 
Z021*(0.950*0.200)=0,1900 [A] 
Z033*(0.950*0.500)=1,4250 [B] 
Z041*(0.750*0.500)=0,3750 [C] 
Z052*(0.750*0.850)=1,2750 [D] 
Mezisoučet: A+B+C+D=3,2650 [E] 
1.NP 
Z017*(1.170*1.750)=14,3325 [F] 
Mezisoučet: F=14,3325 [G] 
Celkem: A+B+C+D+F=17,5975 [H]</t>
  </si>
  <si>
    <t>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t>
  </si>
  <si>
    <t>187</t>
  </si>
  <si>
    <t>767662210</t>
  </si>
  <si>
    <t>Montáž mříží otvíravých</t>
  </si>
  <si>
    <t>1.PP 
Z091*(0.800*1.970)=1,5760 [A] 
Z102*(0.900*1.970)=3,5460 [B] 
Celkem: A+B=5,1220 [C]</t>
  </si>
  <si>
    <t>190</t>
  </si>
  <si>
    <t>767833100</t>
  </si>
  <si>
    <t>Montáž žebříků do zdiva s bočnicemi z profilové oceli, z trubek nebo tenkostěnných profilů</t>
  </si>
  <si>
    <t>192</t>
  </si>
  <si>
    <t>767995111</t>
  </si>
  <si>
    <t>Montáž ostatních atypických zámečnických konstrukcí hmotnosti do 5 kg</t>
  </si>
  <si>
    <t>pomocné zámečnické konstrukce500=500,0000 [A]</t>
  </si>
  <si>
    <t>1. Určení cen se řídí hmotností jednotlivě montovaného dílu konstrukce.</t>
  </si>
  <si>
    <t>193</t>
  </si>
  <si>
    <t>767Atyp001</t>
  </si>
  <si>
    <t>Materiál pomocných zámečnickýách konstrukcí</t>
  </si>
  <si>
    <t>180</t>
  </si>
  <si>
    <t>767P10</t>
  </si>
  <si>
    <t>Vnější vchodové dveře z lisovaných hliníkových profilů - včetně vyrovnávacího profilu</t>
  </si>
  <si>
    <t>173</t>
  </si>
  <si>
    <t>767P11-P12-P13</t>
  </si>
  <si>
    <t>Fasádní prosklená stěna s posuvnými automatickými dveřmi 2000x2100mm z hliníkových lisovaných</t>
  </si>
  <si>
    <t>171</t>
  </si>
  <si>
    <t>767T10</t>
  </si>
  <si>
    <t>Prosklená stěna s dveřmi 900/2100mm v hliníkových profilech</t>
  </si>
  <si>
    <t>182</t>
  </si>
  <si>
    <t>767Z01</t>
  </si>
  <si>
    <t>Ocelová svařovaná mříž - 1170/1750</t>
  </si>
  <si>
    <t>183</t>
  </si>
  <si>
    <t>767Z02</t>
  </si>
  <si>
    <t>Ocelová svařovaná mříž - 950/200</t>
  </si>
  <si>
    <t>184</t>
  </si>
  <si>
    <t>767Z03</t>
  </si>
  <si>
    <t>Ocelová svařovaná mříž - 950/500</t>
  </si>
  <si>
    <t>185</t>
  </si>
  <si>
    <t>767Z04</t>
  </si>
  <si>
    <t>Ocelová svařovaná mříž - 750/500</t>
  </si>
  <si>
    <t>186</t>
  </si>
  <si>
    <t>767Z05</t>
  </si>
  <si>
    <t>Ocelová svařovaná mříž - 750/850</t>
  </si>
  <si>
    <t>188</t>
  </si>
  <si>
    <t>767Z09</t>
  </si>
  <si>
    <t>Ocelová mříž do stávajícího otvoru - 800/1970</t>
  </si>
  <si>
    <t>189</t>
  </si>
  <si>
    <t>767Z10</t>
  </si>
  <si>
    <t>Ocelová mříž do stávajícího otvoru - 900/1970</t>
  </si>
  <si>
    <t>191</t>
  </si>
  <si>
    <t>767Z11</t>
  </si>
  <si>
    <t>Hliníkový žebřík výsuvný se závěsnými oky</t>
  </si>
  <si>
    <t>178</t>
  </si>
  <si>
    <t>767Z12</t>
  </si>
  <si>
    <t>Kovové zábradlí a dřevěné madlo</t>
  </si>
  <si>
    <t>4*6=24,0000 [A]</t>
  </si>
  <si>
    <t>175</t>
  </si>
  <si>
    <t>767Z13</t>
  </si>
  <si>
    <t>194</t>
  </si>
  <si>
    <t>998767102</t>
  </si>
  <si>
    <t>Přesun hmot pro zámečnické konstrukce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</si>
  <si>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-7181 pro přesun prováděný bez použití mechanizace, tj. za ztížených podmínek, lze použít pouze pro hmotnost materiálu, která se tímto způsobem skutečně přemísťuje.</t>
  </si>
  <si>
    <t>195</t>
  </si>
  <si>
    <t>998767181</t>
  </si>
  <si>
    <t>Přesun hmot pro zámečnické konstrukce stanovený z hmotnosti přesunovaného materiálu Příplatek k cenám za přesun prováděný bez použití mechanizace pro jakoukoliv</t>
  </si>
  <si>
    <t>Přesun hmot pro zámečnické konstrukce stanovený z hmotnosti přesunovaného materiálu Příplatek k cenám za přesun prováděný bez použití mechanizace pro jakoukoliv výšku objektu</t>
  </si>
  <si>
    <t>196</t>
  </si>
  <si>
    <t>998767192</t>
  </si>
  <si>
    <t>Přesun hmot pro zámečnické konstrukce stanovený z hmotnosti přesunovaného materiálu Příplatek k cenám za zvětšený přesun přes vymezenou největší dopravní vzdále</t>
  </si>
  <si>
    <t>Přesun hmot pro zámečnické konstrukce stanovený z hmotnosti přesunovaného materiálu Příplatek k cenám za zvětšený přesun přes vymezenou největší dopravní vzdálenost do 100 m</t>
  </si>
  <si>
    <t>771</t>
  </si>
  <si>
    <t>Podlahy z dlaždic</t>
  </si>
  <si>
    <t>206</t>
  </si>
  <si>
    <t>592473780</t>
  </si>
  <si>
    <t>dlaždice teracová 30x30x3,5 cm růžovobíločerná</t>
  </si>
  <si>
    <t>198</t>
  </si>
  <si>
    <t>597614340</t>
  </si>
  <si>
    <t>dlaždice keramické slinuté neglazované mrazuvzdorné 29,8 x 29,8 x 0,9 cm</t>
  </si>
  <si>
    <t>200</t>
  </si>
  <si>
    <t>202</t>
  </si>
  <si>
    <t>204</t>
  </si>
  <si>
    <t>208</t>
  </si>
  <si>
    <t>210</t>
  </si>
  <si>
    <t>597614340rel</t>
  </si>
  <si>
    <t>dlaždice keramické slinuté neglazované mrazuvzdorné 29,8 x 29,8 x 0,9 cm - reliéfní</t>
  </si>
  <si>
    <t>197</t>
  </si>
  <si>
    <t>771274113</t>
  </si>
  <si>
    <t>Montáž obkladů schodišť z dlaždic keramických lepených flexibilním lepidlem stupnic hladkých šířky přes 250 do 300 mm</t>
  </si>
  <si>
    <t>1NP(7+5)*1.25=15,0000 [A] 
1NP/2NP2*9*1.25=22,5000 [B] 
2NP/3NP2*9*1.25=22,5000 [C] 
3NP/4NP2*9*1.25=22,5000 [D] 
Celkem: A+B+C+D=82,5000 [E]</t>
  </si>
  <si>
    <t>1. Montáž obkladů schodnic, schodišťových ramen a boků podest se oceňuje skladebně cenami příslušných obkladů stěn a cenami položky čís. 781 . . -9192 Příplatek k cenám za obklady vomezeném prostoru, katalogu 781 Obklady keramické – montáž části A01.</t>
  </si>
  <si>
    <t>199</t>
  </si>
  <si>
    <t>771274232</t>
  </si>
  <si>
    <t>Montáž obkladů schodišť z dlaždic keramických lepených flexibilním lepidlem podstupnic hladkých výšky přes 150 do 200 mm</t>
  </si>
  <si>
    <t>1NP(8+6)*1.25=17,5000 [A] 
1NP/2NP2*10*1.25=25,0000 [B] 
2NP/3NP2*10*1.25=25,0000 [C] 
3NP/4NP2*10*1.25=25,0000 [D] 
Celkem: A+B+C+D=92,5000 [E]</t>
  </si>
  <si>
    <t>201</t>
  </si>
  <si>
    <t>771413113</t>
  </si>
  <si>
    <t>Montáž soklíků pórovinových lepených standardním lepidlem rovných výšky přes 90 do 120 mm</t>
  </si>
  <si>
    <t>1.NP 
101(4.500-0.250)+(13.020-2.620)+(6.500-1.430)-(0.900+1.250+0.8)=16,7700 [A] 
1022*(2.100+1.18)-0.9=5,6600 [B] 
1042*(1.11+1.11)-0.6=3,8400 [C] 
1061.7+0.300+0.500+6.850+2*(0.500+4.440+0.140)+1.140+2.15-(0.600+2.100+2*5*0.30+3*0.900)=14,4000 [D] 
1072*(2.01+0.32+0.78+0.97+4.14)-(0.9+3*0.8)=13,1400 [E] 
1132*0.65+2*(4.76+3.24)-(1.25+2*0.9)=14,2500 [F] 
1142*(1.64+2.875)-0.9=8,1300 [G] 
Mezisoučet: A+B+C+D+E+F+G=76,1900 [H] 
2:NP 
2012*(6.530+2.630)-(0.9*3+0.6+2*9*0.30)=9,6200 [I] 
2022*(1.11+1.14)-0.6=3,9000 [J] 
2032*(2.14+3.905+0.900+1.065+0.17)-3*0.8=13,9600 [K] 
2082*(4.600+2.330+0.50)-0.900=13,9600 [L] 
2092*(3.24+2.285+0.100+3.035+0.49)-(1.25+3*0.9)=14,3500 [M] 
2102*(3.035+1.64)-0.9=8,4500 [N] 
Mezisoučet: I+J+K+L+M+N=64,2400 [O] 
3.NP 
3012*(2.63+6.53)-(3*0.9+0.6+2*9*0.30)=9,6200 [P] 
3022*(1.11+1.14)-0.6=3,9000 [Q] 
3102*(3.24+4.92+0.49)-1.25=16,0500 [R] 
Mezisoučet: P+Q+R=29,5700 [S] 
4.NP 
4012*(0.79+0.90+0.94+0.47+0.90+4.270+0.60+0.26)-(3*0.9+0.6)-2*9*0.30=9,5600 [T] 
4022*(1.13+1.14)-0.6=3,9400 [U] 
4032*(0.17+0.510+1.270+1.155+1.550+1.370+2.485)-(3*0.8+3*0.9)=11,9200 [V] 
4062*(2.850+1.89)-0.8=8,6800 [W] 
4102*(4.920+0.130+1.250+0.140+0.49)-(2*0.9+0.8)=11,2600 [X] 
4112*(1.855+1.590)-0.9=5,9900 [Y] 
Mezisoučet: T+U+V+W+X+Y=51,3500 [Z] 
Celkem: A+B+C+D+E+F+G+I+J+K+L+M+N+P+Q+R+T+U+V+W+X+Y=221,3500 [AA]</t>
  </si>
  <si>
    <t>203</t>
  </si>
  <si>
    <t>771413133</t>
  </si>
  <si>
    <t>Montáž soklíků pórovinových lepených standardním lepidlem schodišťových stupňovitých výšky přes 90 do 120 mm</t>
  </si>
  <si>
    <t>1NP(7+5)*0.30=3,6000 [A] 
1NP/2NP2*9*0.30=5,4000 [B] 
2NP/3NP2*9*0.30=5,4000 [C] 
3NP/4NP2*9*0.30=5,4000 [D] 
Celkem: A+B+C+D=19,8000 [E]</t>
  </si>
  <si>
    <t>205</t>
  </si>
  <si>
    <t>771551912</t>
  </si>
  <si>
    <t>Opravy podlah z dlaždic teracových kladených do malty, při velikosti dlaždic přes 6 do 9 ks/ m2</t>
  </si>
  <si>
    <t>Oprava schodišťových stupňů - P2 - předpoklad5*5=25,0000 [A]</t>
  </si>
  <si>
    <t>207</t>
  </si>
  <si>
    <t>771574113</t>
  </si>
  <si>
    <t>Montáž podlah z dlaždic keramických lepených flexibilním lepidlem režných nebo glazovaných hladkých přes 9 do 12 ks/ m2</t>
  </si>
  <si>
    <t>1.NP 
10159.30=59,3000 [A] 
1022.90=2,9000 [B] 
1041.20=1,2000 [C] 
1051.70=1,7000 [D] 
10624.30-(2.620*0.30*8+1.48*0.30*5)=15,7920 [E] 
10711.10=11,1000 [F] 
1084.60=4,6000 [G] 
1095.30=5,3000 [H] 
1105.30=5,3000 [I] 
11310.40=10,4000 [J] 
1144.50=4,5000 [K] 
Mezisoučet: A+B+C+D+E+F+G+H+I+J+K=122,0920 [L] 
2.NP 
20120.70-2.63*0.30*9=13,5990 [M] 
2021.20=1,2000 [N] 
20312.70=12,7000 [O] 
2043.80=3,8000 [P] 
2055.30=5,3000 [Q] 
2065.30=5,3000 [R] 
20810.70=10,7000 [S] 
20914.20=14,2000 [T] 
2104.90=4,9000 [U] 
Mezisoučet: M+N+O+P+Q+R+S+T+U=71,6990 [V] 
3.NP 
30120.70-2.630*0.30*9=13,5990 [W] 
3021.20=1,2000 [X] 
3044.40=4,4000 [Y] 
3055.30=5,3000 [Z] 
31010.60=10,6000 [AA] 
Mezisoučet: W+X+Y+Z+AA=35,0990 [AB] 
4.NP 
40120.70-2.630*0.30*9=13,5990 [AC] 
4021.20=1,2000 [AD] 
40312.10=12,1000 [AE] 
4044.00=4,0000 [AF] 
4055.30=5,3000 [AG] 
4065.30=5,3000 [AH] 
4107.90=7,9000 [AI] 
4112.90=2,9000 [AJ] 
4124.50=4,5000 [AK] 
Mezisoučet: AC+AD+AE+AF+AG+AH+AI+AJ+AK=56,7990 [AL] 
Celkem: A+B+C+D+E+F+G+H+I+J+K+M+N+O+P+Q+R+S+T+U+W+X+Y+Z+AA+AC+AD+AE+AF+AG+AH+AI+AJ+AK=285,6890 [AM]</t>
  </si>
  <si>
    <t>209</t>
  </si>
  <si>
    <t>771574131</t>
  </si>
  <si>
    <t>Montáž podlah z dlaždic keramických lepených flexibilním lepidlem režných nebo glazovaných protiskluzných nebo reliefovaných do 50 ks/ m2</t>
  </si>
  <si>
    <t>1.NP 
1013.250*0.300=0,9750 [A] 
Celkem: A=0,9750 [B]</t>
  </si>
  <si>
    <t>211</t>
  </si>
  <si>
    <t>771591111</t>
  </si>
  <si>
    <t>Podlahy - ostatní práce penetrace podkladu</t>
  </si>
  <si>
    <t>1.NP 
10159.30=59,3000 [A] 
1022.90=2,9000 [B] 
1041.20=1,2000 [C] 
1051.70=1,7000 [D] 
10624.30=24,3000 [E] 
10711.10=11,1000 [F] 
1084.60=4,6000 [G] 
1095.30=5,3000 [H] 
1105.30=5,3000 [I] 
11310.40=10,4000 [J] 
1144.50=4,5000 [K] 
Mezisoučet: A+B+C+D+E+F+G+H+I+J+K=130,6000 [L] 
2.NP 
20120.70=20,7000 [M] 
2021.20=1,2000 [N] 
20312.70=12,7000 [O] 
2043.80=3,8000 [P] 
2055.30=5,3000 [Q] 
2065.30=5,3000 [R] 
20810.70=10,7000 [S] 
20914.20=14,2000 [T] 
2104.90=4,9000 [U] 
Mezisoučet: M+N+O+P+Q+R+S+T+U=78,8000 [V] 
3.NP 
30120.70=20,7000 [W] 
3021.20=1,2000 [X] 
3044.40=4,4000 [Y] 
3055.30=5,3000 [Z] 
31010.60=10,6000 [AA] 
Mezisoučet: W+X+Y+Z+AA=42,2000 [AB] 
4.NP 
40120.70=20,7000 [AC] 
4021.20=1,2000 [AD] 
40312.10=12,1000 [AE] 
4044.00=4,0000 [AF] 
4055.30=5,3000 [AG] 
4065.30=5,3000 [AH] 
4107.90=7,9000 [AI] 
4112.90=2,9000 [AJ] 
4124.50=4,5000 [AK] 
Mezisoučet: AC+AD+AE+AF+AG+AH+AI+AJ+AK=63,9000 [AL] 
Celkem: A+B+C+D+E+F+G+H+I+J+K+M+N+O+P+Q+R+S+T+U+W+X+Y+Z+AA+AC+AD+AE+AF+AG+AH+AI+AJ+AK=315,5000 [AM]</t>
  </si>
  <si>
    <t>1. Množství měrných jednotek u ceny -1185 se stanoví podle počtu řezaných dlaždic, nezávisle na jejich velikosti. 2. Položkou -1185 lze ocenit provádění více řezů na jednom kusu dlažby.</t>
  </si>
  <si>
    <t>212</t>
  </si>
  <si>
    <t>771591115</t>
  </si>
  <si>
    <t>Podlahy - ostatní práce spárování silikonem</t>
  </si>
  <si>
    <t>1.NP 
101(4.500-0.250)+(13.020-2.620)+(6.500-1.430)-(0.900+1.250+0.8)=16,7700 [A] 
1022*(2.100+1.18)-0.9=5,6600 [B] 
1042*(1.11+1.11)-0.6=3,8400 [C] 
1052*(1.33+1.28)-0.8=4,4200 [D] 
1061.7+0.300+0.500+6.850+2*(0.500+4.440+0.140)+1.140+2.15-(0.600+3*0.900)=19,5000 [E] 
1072*(2.01+0.32+0.7+0.97+4.14)-(0.9+3*0.8)=12,9800 [F] 
1082*(2.630+1.800)-0.8=8,0600 [G] 
1092*(1.890+2.610)-0.8=8,2000 [H] 
1102*(1.890+2.820)-0.8=8,6200 [I] 
1132*(0.340+0.65+4.76+3.24)-(1.25+2*0.9)=14,9300 [J] 
1142*0.34+2*(1.64+2.875)-0.9=8,8100 [K] 
Mezisoučet: A+B+C+D+E+F+G+H+I+J+K=111,7900 [L] 
2:NP 
2012*(6.530+2.630+0.25)-(0.9*3+0.6)=15,5200 [M] 
2022*(1.11+1.14+0.25)-0.6=4,4000 [N] 
2032*(2.14+3.905+0.900+1.065+0.17)-3*0.8=13,9600 [O] 
2042*(2.630+1.790)-0.8=8,0400 [P] 
2052*(2.820+1.890)-0.8=8,6200 [Q] 
2062*(2.820+1.890)-0.8=8,6200 [R] 
2082*(4.600+2.330+2*0.40)-0.900=14,5600 [S] 
2092*(3.24+2.285+0.100+3.035+0.25+0.49+0.34)-(1.25+3*0.9)=15,5300 [T] 
2102*(3.035+1.64+0.34)-0.9=9,1300 [U] 
Mezisoučet: M+N+O+P+Q+R+S+T+U=98,3800 [V] 
3.NP 
3012*(2.63+6.53+0.25)-(3*0.9+0.6)=15,5200 [W] 
3022*(1.11+1.14+0.25)-0.6=4,4000 [X] 
3042*(2.530+1.780)-0.8=7,8200 [Y] 
3052*(1.890+2.820)-0.8=8,6200 [Z] 
3102*(3.24+4.92+0.32+0.49)-1.25=16,6900 [AA] 
Mezisoučet: W+X+Y+Z+AA=53,0500 [AB] 
4.NP 
4012*(0.79+0.90+0.94+0.47+0.90+4.300+0.60+0.26+0.25)-(3*0.9+0.6)=15,5200 [AC] 
4022*(1.13+1.14+0.25)-0.6=4,4400 [AD] 
4032*(0.17+0.510+1.270+1.155+1.550+1.370+2.485)-(3*0.8+3*0.9)=11,9200 [AE] 
4042*(2.315+2.110)-0.8=8,0500 [AF] 
4052*(1.890+2.850)-0.8=8,6800 [AG] 
4062*(2.850+1.89)-0.8=8,6800 [AH] 
4102*(4.920+0.230+1.250+0.140+0.49)-(2*0.9+0.8)=11,4600 [AI] 
4112*(1.855+1.590+0.34)-0.9=6,6700 [AJ] 
4122*(2.965+1.590+0.34)-0.8=8,9900 [AK] 
Mezisoučet: AC+AD+AE+AF+AG+AH+AI+AJ+AK=84,4100 [AL] 
Celkem: A+B+C+D+E+F+G+H+I+J+K+M+N+O+P+Q+R+S+T+U+W+X+Y+Z+AA+AC+AD+AE+AF+AG+AH+AI+AJ+AK=347,6300 [AM] 
1.NP 
101(4.500-0.250)+(13.020-2.620)+(6.500-1.430)-(0.900+1.250+0.8)=16,7700 [AN] 
1022*(2.100+1.18)-0.9=5,6600 [AO] 
1042*(1.11+1.11)-0.6=3,8400 [AP] 
1052*(1.33+1.28)-0.8=4,4200 [AQ] 
1061.7+0.300+0.500+6.850+2*(0.500+4.440+0.140)+1.140+2.15-(0.600+2.100+2*5*0.30+3*0.900)=14,4000 [AR] 
1072*(2.01+0.32+0.78+0.97+4.14)-(0.9+3*0.8)=13,1400 [AS] 
1132*0.65+2*(4.76+3.24)-(1.25+2*0.9)=14,2500 [AT] 
1142*(1.64+2.875)-0.9=8,1300 [AU] 
Mezisoučet: AN+AO+AP+AQ+AR+AS+AT+AU=80,6100 [AV] 
2:NP 
2012*(6.530+2.630)-(0.9*3+0.6+2*9*0.30)=9,6200 [AW] 
2022*(1.11+1.14)-0.6=3,9000 [AX] 
2032*(2.14+3.905+0.900+1.065+0.17)-3*0.8=13,9600 [AY] 
2082*(4.600+2.330+0.50)-0.900=13,9600 [AZ] 
2092*(3.24+2.285+0.100+3.035+0.49)-(1.25+3*0.9)=14,3500 [BA] 
2102*(3.035+1.64)-0.9=8,4500 [BB] 
Mezisoučet: AW+AX+AY+AZ+BA+BB=64,2400 [BC] 
3.NP 
3012*(2.63+6.53)-(3*0.9+0.6+2*9*0.30)=9,6200 [BD] 
3022*(1.11+1.14)-0.6=3,9000 [BE] 
3102*(3.24+4.92+0.49)-1.25=16,0500 [BF] 
Mezisoučet: BD+BE+BF=29,5700 [BG] 
4.NP 
4012*(0.79+0.90+0.94+0.47+0.90+4.270+0.60+0.26)-(3*0.9+0.6)-2*9*0.30=9,5600 [BH] 
4022*(1.13+1.14)-0.6=3,9400 [BI] 
4032*(0.17+0.510+1.270+1.155+1.550+1.370+2.485)-(3*0.8+3*0.9)=11,9200 [BJ] 
4062*(2.850+1.89)-0.8=8,6800 [BK] 
4102*(4.920+0.130+1.250+0.140+0.49)-(2*0.9+0.8)=11,2600 [BL] 
4112*(1.855+1.590)-0.9=5,9900 [BM] 
4122*(2.965+1.590)-0.8=8,3100 [BN] 
Mezisoučet: BH+BI+BJ+BK+BL+BM+BN=59,6600 [BO] 
Celkem: AN+AO+AP+AQ+AR+AS+AT+AU+AW+AX+AY+AZ+BA+BB+BD+BE+BF+BH+BI+BJ+BK+BL+BM+BN=234,0800 [BP]</t>
  </si>
  <si>
    <t>213</t>
  </si>
  <si>
    <t>771990112</t>
  </si>
  <si>
    <t>Vyrovnání podkladní vrstvy samonivelační stěrkou tl. 4 mm, min. pevnosti 30 MPa</t>
  </si>
  <si>
    <t>1. Vcenách souboru cen 771 99-01 jsou započteny i náklady na dodání samonivelační stěrky.</t>
  </si>
  <si>
    <t>214</t>
  </si>
  <si>
    <t>771990192</t>
  </si>
  <si>
    <t>Vyrovnání podkladní vrstvy samonivelační stěrkou tl. 4 mm, min. pevnosti Příplatek k cenám za každý další 1 mm tloušťky, min. pevnosti 30 MPa</t>
  </si>
  <si>
    <t>215</t>
  </si>
  <si>
    <t>771991001</t>
  </si>
  <si>
    <t>Dvousložková hydroizolační stěrka vodorovná- podlah</t>
  </si>
  <si>
    <t>216</t>
  </si>
  <si>
    <t>771991002</t>
  </si>
  <si>
    <t>Dvousložková hydroizolační stěrka svislá - stěn a soklů</t>
  </si>
  <si>
    <t>1.NP 
1044*1.11=4,4400 [A] 
1082*1.8+2*3.47=10,5400 [B] 
Mezisoučet: A+B=14,9800 [C] 
2.NP 
2042*1.8+2*2.63=8,8600 [D] 
Mezisoučet: D=8,8600 [E] 
3.NP 
3042*1.8+2*2.53=8,6600 [F] 
Mezisoučet: F=8,6600 [G] 
4.NP 
4042*1.8+2*2.315=8,2300 [H] 
Mezisoučet: H=8,2300 [I] 
Celkem: A+B+D+F+H=40,7300 [J] 
J * 0.2Koeficient množství=8,1460 [K]</t>
  </si>
  <si>
    <t>217</t>
  </si>
  <si>
    <t>771991003</t>
  </si>
  <si>
    <t>Dvousložková hydroizolační stěrka - utěsnění spár v přechodové oblasti stěna/podlaha pogumovanou páskou</t>
  </si>
  <si>
    <t>1.NP 
1044*1.11=4,4400 [A] 
1082*1.8+2*3.47=10,5400 [B] 
Mezisoučet: A+B=14,9800 [C] 
2.NP 
2042*1.8+2*2.63=8,8600 [D] 
Mezisoučet: D=8,8600 [E] 
3.NP 
3042*1.8+2*2.53=8,6600 [F] 
Mezisoučet: F=8,6600 [G] 
4.NP 
4042*1.8+2*2.315=8,2300 [H] 
Mezisoučet: H=8,2300 [I] 
Celkem: A+B+D+F+H=40,7300 [J]</t>
  </si>
  <si>
    <t>218</t>
  </si>
  <si>
    <t>998771103</t>
  </si>
  <si>
    <t>Přesun hmot pro podlahy z dlaždic stanovený z hmotnosti přesunovaného materiálu vodorovná dopravní vzdálenost do 50 m v objektech výšky přes 12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</si>
  <si>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-1181 pro přesun prováděný bez použití mechanizace, tj. za ztížených podmínek, lze použít pouze pro hmotnost materiálu, která se tímto způsobem skutečně přemísťuje.</t>
  </si>
  <si>
    <t>219</t>
  </si>
  <si>
    <t>998771181</t>
  </si>
  <si>
    <t>Přesun hmot pro podlahy z dlaždic stanovený z hmotnosti přesunovaného materiálu Příplatek k ceně za přesun prováděný bez použití mechanizace pro jakoukoliv výšk</t>
  </si>
  <si>
    <t>Přesun hmot pro podlahy z dlaždic stanovený z hmotnosti přesunovaného materiálu Příplatek k ceně za přesun prováděný bez použití mechanizace pro jakoukoliv výšku objektu</t>
  </si>
  <si>
    <t>220</t>
  </si>
  <si>
    <t>998771192</t>
  </si>
  <si>
    <t>Přesun hmot pro podlahy z dlaždic stanovený z hmotnosti přesunovaného materiálu Příplatek k ceně za zvětšený přesun přes vymezenou největší dopravní vzdálenost</t>
  </si>
  <si>
    <t>Přesun hmot pro podlahy z dlaždic stanovený z hmotnosti přesunovaného materiálu Příplatek k ceně za zvětšený přesun přes vymezenou největší dopravní vzdálenost do 100 m</t>
  </si>
  <si>
    <t>775</t>
  </si>
  <si>
    <t>Podlahy skládané</t>
  </si>
  <si>
    <t>225</t>
  </si>
  <si>
    <t>611553670</t>
  </si>
  <si>
    <t>podložka izolační z pěnového PE s parozábranou 2 mm na povrchu s LDPE folií 0,2 mm a samolepícím proužkem 15 mm celková šíře 1,1 m</t>
  </si>
  <si>
    <t>222</t>
  </si>
  <si>
    <t>614181010</t>
  </si>
  <si>
    <t>lišta podlahová dřevěná dub 8x35 mm</t>
  </si>
  <si>
    <t>221</t>
  </si>
  <si>
    <t>775413320</t>
  </si>
  <si>
    <t>Montáž podlahového soklíku nebo lišty obvodové (soklové) dřevěné bez základního nátěru soklíku ze dřeva tvrdého nebo měkkého, v přírodní barvě připevněného vrut</t>
  </si>
  <si>
    <t>Montáž podlahového soklíku nebo lišty obvodové (soklové) dřevěné bez základního nátěru soklíku ze dřeva tvrdého nebo měkkého, v přírodní barvě připevněného vruty, s přetmelením</t>
  </si>
  <si>
    <t>1112*5.9+2*4.44=20,6800 [A] 
1122*4.35+2*4.44=17,5800 [B] 
Celkem: A+B=38,2600 [C]</t>
  </si>
  <si>
    <t>1. Vcenách 775 41- . . nejsou započteny náklady na dodání lišt (soklíků). Tyto náklady se oceňují ve specifikaci; ztratné lze dohodnout v přiměřené výši.</t>
  </si>
  <si>
    <t>223</t>
  </si>
  <si>
    <t>775511441</t>
  </si>
  <si>
    <t>Podlahy vlysové masivní lepené rybinový, řemenový, průpletový vzor s tmelením a broušením, bez povrchové úpravy a olištování z vlysů tl. do 22 mm šířky přes 40</t>
  </si>
  <si>
    <t>Podlahy vlysové masivní lepené rybinový, řemenový, průpletový vzor s tmelením a broušením, bez povrchové úpravy a olištování z vlysů tl. do 22 mm šířky přes 40 do 50 mm, délky přes 300 do 400 mm I dub, třída</t>
  </si>
  <si>
    <t>P646=46,0000 [A]</t>
  </si>
  <si>
    <t>224</t>
  </si>
  <si>
    <t>775591197</t>
  </si>
  <si>
    <t>Ostatní prvky pro plovoucí podlahy montáž parozábrany se samolepícím proužkem</t>
  </si>
  <si>
    <t>1. Vcenách -1191, -1193, -1195 a -1197 nejsou započteny náklady na vyrovnání podkladu převyšující 2 mm. Tyto se oceňují cenami 776 99-01 Vyrovnání podkladu samonivelační stěrkou v části A01 ceníku 776 Podlahy povlakové.</t>
  </si>
  <si>
    <t>226</t>
  </si>
  <si>
    <t>775591319</t>
  </si>
  <si>
    <t>Skládané podlahy - ostatní práce celkové s mezibroušením základní lak, mezibroušení laku, vrchní lak, mezibroušení laku, vrchní lak</t>
  </si>
  <si>
    <t>1. V cenách souboru cen 775 59- . . jsou započteny i náklady na dodání materiálu. 2. Vyrovnání podkladu se oceňuje cenami 776 99-01 . . Vyrovnání podkladu samonivelační stěrkou v části A01 ceníku 776 Podlahy povlakové</t>
  </si>
  <si>
    <t>227</t>
  </si>
  <si>
    <t>775591411</t>
  </si>
  <si>
    <t>Skládané podlahy - ostatní práce dokončovací nátěr olejem a voskování</t>
  </si>
  <si>
    <t>228</t>
  </si>
  <si>
    <t>998775101</t>
  </si>
  <si>
    <t>Přesun hmot pro podlahy skládané stanovený z hmotnosti přesunovaného materiálu vodorovná dopravní vzdálenost do 50 m v objektech výšky do 6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</si>
  <si>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-5181 pro přesun prováděný bez použití mechanizace, tj. za ztížených podmínek, lze použít pouze pro hmotnost materiálu, která se tímto způsobem skutečně přemísťuje.</t>
  </si>
  <si>
    <t>229</t>
  </si>
  <si>
    <t>998775181</t>
  </si>
  <si>
    <t>Přesun hmot pro podlahy skládané stanovený z hmotnosti přesunovaného materiálu Příplatek k cenám za přesun prováděný bez použití mechanizace pro jakoukoliv výšk</t>
  </si>
  <si>
    <t>Přesun hmot pro podlahy skládané stanovený z hmotnosti přesunovaného materiálu Příplatek k cenám za přesun prováděný bez použití mechanizace pro jakoukoliv výšku objektu</t>
  </si>
  <si>
    <t>230</t>
  </si>
  <si>
    <t>998775192</t>
  </si>
  <si>
    <t>Přesun hmot pro podlahy skládané stanovený z hmotnosti přesunovaného materiálu Příplatek k cenám za zvětšený přesun přes vymezenou největší dopravní vzdálenost</t>
  </si>
  <si>
    <t>Přesun hmot pro podlahy skládané stanovený z hmotnosti přesunovaného materiálu Příplatek k cenám za zvětšený přesun přes vymezenou největší dopravní vzdálenost do 100 m</t>
  </si>
  <si>
    <t>776</t>
  </si>
  <si>
    <t>Podlahy povlakové</t>
  </si>
  <si>
    <t>250</t>
  </si>
  <si>
    <t>283421620</t>
  </si>
  <si>
    <t>hrana schodová s lemovým ukončením z PVC 30/42/3 mm</t>
  </si>
  <si>
    <t>248</t>
  </si>
  <si>
    <t>284110090</t>
  </si>
  <si>
    <t>lišta speciální soklová PVC 18 x 80 mm role 50 m</t>
  </si>
  <si>
    <t>241</t>
  </si>
  <si>
    <t>284110120</t>
  </si>
  <si>
    <t>PVC heterogenní protiskluzné, nášlapná vrstva 0,70 mm, R 10, zátěž 34/43, otlak do 0,05 mm, hořlavost Bfl S1</t>
  </si>
  <si>
    <t>244</t>
  </si>
  <si>
    <t>246</t>
  </si>
  <si>
    <t>252</t>
  </si>
  <si>
    <t>553431200</t>
  </si>
  <si>
    <t>hliníkový přechodový profil vrtaný 30 mm stříbro</t>
  </si>
  <si>
    <t>231</t>
  </si>
  <si>
    <t>776111311</t>
  </si>
  <si>
    <t>Příprava podkladu vysátí podlah</t>
  </si>
  <si>
    <t>2.NP 
20746.20=46,2000 [A] 
Mezisoučet: A=46,2000 [B] 
3.NP 
30312.10=12,1000 [C] 
3065.30=5,3000 [D] 
30723.30=23,3000 [E] 
30812.10=12,1000 [F] 
30920.40=20,4000 [G] 
3114.80=4,8000 [H] 
Mezisoučet: C+D+E+F+G+H=78,0000 [I] 
4.NP 
40718.10-1.4*1.08=16,5880 [J] 
40813.80-1.4*1.08=12,2880 [K] 
40925.30-1.4*1.08=23,7880 [L] 
Mezisoučet: J+K+L=52,6640 [M] 
Celkem: A+C+D+E+F+G+H+J+K+L=176,8640 [N]</t>
  </si>
  <si>
    <t>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t>
  </si>
  <si>
    <t>232</t>
  </si>
  <si>
    <t>776111321</t>
  </si>
  <si>
    <t>Příprava podkladu vysátí schodišť stupnic, šířky do 300 mm</t>
  </si>
  <si>
    <t>4.NP 
4071.4=1,4000 [A] 
4081.4=1,4000 [B] 
4091.4=1,4000 [C] 
Mezisoučet: A+B+C=4,2000 [D] 
Celkem: A+B+C=4,2000 [E]</t>
  </si>
  <si>
    <t>233</t>
  </si>
  <si>
    <t>776111333</t>
  </si>
  <si>
    <t>Příprava podkladu vysátí schodišť podstupnic, výšky přes 200 mm</t>
  </si>
  <si>
    <t>4.NP 
4071.4=1,4000 [A] 
4081.4=1,4000 [B] 
4091.4=1,4000 [C] 
Celkem: A+B+C=4,2000 [D]</t>
  </si>
  <si>
    <t>234</t>
  </si>
  <si>
    <t>776121211</t>
  </si>
  <si>
    <t>Příprava podkladu penetrace vodou ředitelná na savý podklad (válečkováním) ředěná v poměru 1:3 schodišť do 300 mm stupnic, šířky</t>
  </si>
  <si>
    <t>235</t>
  </si>
  <si>
    <t>776121222</t>
  </si>
  <si>
    <t>Příprava podkladu penetrace vodou ředitelná na savý podklad (válečkováním) ředěná v poměru 1:3 schodišť přes 200 mm podstupnic, výšky</t>
  </si>
  <si>
    <t>236</t>
  </si>
  <si>
    <t>776121411</t>
  </si>
  <si>
    <t>Příprava podkladu penetrace dvousložková podlah na dřevo (špachtlováním)</t>
  </si>
  <si>
    <t>2.NP 
20746.20=46,2000 [A] 
Mezisoučet: A=46,2000 [B] 
3.NP 
30312.10=12,1000 [C] 
3065.30=5,3000 [D] 
30723.30=23,3000 [E] 
30812.10=12,1000 [F] 
30920.40=20,4000 [G] 
3114.80=4,8000 [H] 
Mezisoučet: C+D+E+F+G+H=78,0000 [I] 
4.NP 
40718.10=18,1000 [J] 
40813.80=13,8000 [K] 
40925.30=25,3000 [L] 
Mezisoučet: J+K+L=57,2000 [M] 
Celkem: A+C+D+E+F+G+H+J+K+L=181,4000 [N]</t>
  </si>
  <si>
    <t>237</t>
  </si>
  <si>
    <t>776141112</t>
  </si>
  <si>
    <t>Příprava podkladu vyrovnání samonivelační stěrkou podlah min.pevnosti 20 MPa, tloušťky přes 3 do 5 mm</t>
  </si>
  <si>
    <t>238</t>
  </si>
  <si>
    <t>776142112</t>
  </si>
  <si>
    <t>Příprava podkladu vyrovnání samonivelační stěrkou schodišť stupnic, šířky do 300 mm přes 3 do 5 mm min.pevnosti 35 MPa, tloušťky</t>
  </si>
  <si>
    <t>239</t>
  </si>
  <si>
    <t>776143122</t>
  </si>
  <si>
    <t>Příprava podkladu tmelení schodišť podstupnic, výšky přes 200 mm stěrka tloušťky přes 3 do 5 mm</t>
  </si>
  <si>
    <t>240</t>
  </si>
  <si>
    <t>776221111</t>
  </si>
  <si>
    <t>Montáž podlahovin z PVC lepením standardním lepidlem z pásů standardních</t>
  </si>
  <si>
    <t>242</t>
  </si>
  <si>
    <t>776223111</t>
  </si>
  <si>
    <t>Montáž podlahovin z PVC spoj podlah svařováním za tepla (včetně frézování)</t>
  </si>
  <si>
    <t>předpoklad 0,75m´/m2 
0.75*181.4=136,0500 [A]</t>
  </si>
  <si>
    <t>243</t>
  </si>
  <si>
    <t>776321111</t>
  </si>
  <si>
    <t>Montáž podlahovin z PVC na schodišťové stupně stupnic, šířky do 300 mm</t>
  </si>
  <si>
    <t>245</t>
  </si>
  <si>
    <t>776321212</t>
  </si>
  <si>
    <t>Montáž podlahovin z PVC na schodišťové stupně podstupnic, výšky přes 200 mm</t>
  </si>
  <si>
    <t>247</t>
  </si>
  <si>
    <t>776411111</t>
  </si>
  <si>
    <t>Montáž soklíků lepením obvodových, výšky do 80 mm</t>
  </si>
  <si>
    <t>2.NP 
2072*(9.890+4.600+2*0.500)-2*0.9=29,1800 [A] 
Mezisoučet: A=29,1800 [B] 
3.NP 
3032*(0.32+3.850+0.900+1.120+1.180+1.060)-(3*0.800+2*0.900)=12,6600 [C] 
3062*(2.820+1.890)-0.8=8,6200 [D] 
3072*(0.975+4.090+4.600+0.500)-0.900=19,4300 [E] 
3082*(2.635+4.600+0.500)-0.900=14,5700 [F] 
3092*(4.360+4.600+0.500)-0.900=18,0200 [G] 
3112*(3.035+1.640)-0.900=8,4500 [H] 
Mezisoučet: C+D+E+F+G+H=81,7500 [I] 
4.NP 
4072*(3.800+4.770+1.080)=19,3000 [J] 
4082*(2.885+4.770+1.080)=17,4700 [K] 
4092*(5.345+4.770+1.080)=22,3900 [L] 
Mezisoučet: J+K+L=59,1600 [M] 
Celkem: A+C+D+E+F+G+H+J+K+L=170,0900 [N]</t>
  </si>
  <si>
    <t>249</t>
  </si>
  <si>
    <t>776421211</t>
  </si>
  <si>
    <t>Montáž lišt schodišťových samolepících</t>
  </si>
  <si>
    <t>251</t>
  </si>
  <si>
    <t>776421312</t>
  </si>
  <si>
    <t>Montáž lišt přechodových šroubovaných</t>
  </si>
  <si>
    <t>1.NP 
106/1120.900=0,9000 [A] 
107/1110.900=0,9000 [B] 
Mezisoučet: A+B=1,8000 [C] 
2.NP 
201/2070.900=0,9000 [D] 
203/2070.900=0,9000 [E] 
Mezisoučet: D+E=1,8000 [F] 
3.NP 
301/3030.900=0,9000 [G] 
310/3090.900=0,9000 [H] 
310/3110.900=0,9000 [I] 
Mezisoučet: G+H+I=2,7000 [J] 
4.NP 
401/4090.900=0,9000 [K] 
403/4070.900=0,9000 [L] 
403/4080.900=0,9000 [M] 
Mezisoučet: K+L+M=2,7000 [N] 
Celkem: A+B+D+E+G+H+I+K+L+M=9,0000 [O]</t>
  </si>
  <si>
    <t>253</t>
  </si>
  <si>
    <t>998776102</t>
  </si>
  <si>
    <t>Přesun hmot pro podlahy povlakové stanovený z hmotnosti přesunovaného materiálu vodorovná dopravní vzdálenost do 50 m v objektech výšky přes 6 do 12 m</t>
  </si>
  <si>
    <t>254</t>
  </si>
  <si>
    <t>998776181</t>
  </si>
  <si>
    <t>Přesun hmot pro podlahy povlakové stanovený z hmotnosti přesunovaného materiálu Příplatek k cenám za přesun prováděný bez použití mechanizace pro jakoukoliv výš</t>
  </si>
  <si>
    <t>Přesun hmot pro podlahy povlakové stanovený z hmotnosti přesunovaného materiálu Příplatek k cenám za přesun prováděný bez použití mechanizace pro jakoukoliv výšku objektu</t>
  </si>
  <si>
    <t>255</t>
  </si>
  <si>
    <t>998776192</t>
  </si>
  <si>
    <t>Přesun hmot pro podlahy povlakové stanovený z hmotnosti přesunovaného materiálu Příplatek k cenám za zvětšený přesun přes vymezenou největší dopravní vzdálenost</t>
  </si>
  <si>
    <t>Přesun hmot pro podlahy povlakové stanovený z hmotnosti přesunovaného materiálu Příplatek k cenám za zvětšený přesun přes vymezenou největší dopravní vzdálenost do 100 m</t>
  </si>
  <si>
    <t>781</t>
  </si>
  <si>
    <t>Dokončovací práce - obklady</t>
  </si>
  <si>
    <t>257</t>
  </si>
  <si>
    <t>597610260</t>
  </si>
  <si>
    <t>obkládačky keramické - koupelny  (barevné) 25 x 33 x 0,7 cm I. j.</t>
  </si>
  <si>
    <t>259</t>
  </si>
  <si>
    <t>597611675a</t>
  </si>
  <si>
    <t>listela reliéfní keramická - koupelny (barevná) 25 x 5 x 0,8 cm I. j.</t>
  </si>
  <si>
    <t>256</t>
  </si>
  <si>
    <t>781414111</t>
  </si>
  <si>
    <t>Montáž obkladů vnitřních stěn z obkladaček a dekorů (listel) pórovinových lepených flexibilním lepidlem z obkladaček pravoúhlých do 22 ks/m2</t>
  </si>
  <si>
    <t>1.NP 
1052.0*(2*(1.330+0.900)-0.800)=7,3200 [A] 
1082.0*(2*(1.800+2.610)-0.800)=16,0400 [B] 
1092.0*(2*(1.890+2.820)-0.800)=17,2400 [C] 
Mezisoučet: A+B+C=40,6000 [D] 
2:NP 
2042.0*(2*(2.630+1.790)-0.800)=16,0800 [E] 
2052.0*(2*(1.890+2.820)-0.800)=17,2400 [F] 
2062.0*(2*(1.890+2.820)-0.800)=17,2400 [G] 
Mezisoučet: E+F+G=50,5600 [H] 
3.NP 
3042.0*(2*(1.790+2.530)-0.800)=15,6800 [I] 
3052.0*(2*(1.890+2.820)-0.800)=17,2400 [J] 
Mezisoučet: I+J=32,9200 [K] 
4.NP 
4042.0*(2*(2.315+2.110)-0.800)=16,1000 [L] 
4052.0*(2*(1.890+2.850)-0.800)=17,3600 [M] 
4122.0*(2*(2.965+1.590)-0.800)-1.200*0.900=15,5400 [N] 
Mezisoučet: L+M+N=49,0000 [O] 
Celkem: A+B+C+E+F+G+I+J+L+M+N=173,0800 [P]</t>
  </si>
  <si>
    <t>258</t>
  </si>
  <si>
    <t>781414212</t>
  </si>
  <si>
    <t>Montáž obkladů vnitřních stěn z obkladaček a dekorů (listel) pórovinových lepených flexibilním lepidlem z dekorů, výšky přes 65 do 75 mm</t>
  </si>
  <si>
    <t>1.NP 
1102.700+0.600=3,3000 [A] 
Mezisoučet: A=3,3000 [B] 
2.NP 
2083.750+0.600=4,3500 [C] 
Mezisoučet: C=4,3500 [D] 
3.NP 
3062.700+0.600=3,3000 [E] 
Mezisoučet: E=3,3000 [F] 
4.NP 
4062.700+0.600=3,3000 [G] 
Mezisoučet: G=3,3000 [H] 
Celkem: A+C+E+G=14,2500 [I]</t>
  </si>
  <si>
    <t>260</t>
  </si>
  <si>
    <t>781489191</t>
  </si>
  <si>
    <t>Montáž obkladů vnitřních stěn z mozaikových lepenců keramických nebo skleněných Příplatek k cenám za plochu do 10 m2 jednotlivě</t>
  </si>
  <si>
    <t>1.NP 
1052.0*(2*(1.330+0.900)-0.800)=7,3200 [A] 
1100.600*(2.700+0.600)=1,9800 [B] 
Mezisoučet: A+B=9,3000 [C] 
2:NP 
2080.600*(3.700+0.600)=2,5800 [D] 
Mezisoučet: D=2,5800 [E] 
3.NP 
3060.600*(2.700+0.600)=1,9800 [F] 
Mezisoučet: F=1,9800 [G] 
4.NP 
4060.600*(2.700+0.600)=1,9800 [H] 
Mezisoučet: H=1,9800 [I] 
Celkem: A+B+D+F+H=15,8400 [J]</t>
  </si>
  <si>
    <t>261</t>
  </si>
  <si>
    <t>781489194</t>
  </si>
  <si>
    <t>Montáž obkladů vnitřních stěn z mozaikových lepenců keramických nebo skleněných Příplatek k cenám za vyrovnání nerovného povrchu</t>
  </si>
  <si>
    <t>1.NP 
1052.0*(2*(1.330+0.900)-0.800)=7,3200 [A] 
1082.0*(2*(1.800+2.610)-0.800)=16,0400 [B] 
1092.0*(2*(1.890+2.820)-0.800)=17,2400 [C] 
1100.600*(2.700+0.600)=1,9800 [D] 
Mezisoučet: A+B+C+D=42,5800 [E] 
2:NP 
2042.0*(2*(2.630+1.790)-0.800)=16,0800 [F] 
2052.0*(2*(1.890+2.820)-0.800)=17,2400 [G] 
2062.0*(2*(1.890+2.820)-0.800)=17,2400 [H] 
2080.600*(3.700+0.600)=2,5800 [I] 
Mezisoučet: F+G+H+I=53,1400 [J] 
3.NP 
3042.0*(2*(1.790+2.530)-0.800)=15,6800 [K] 
3052.0*(2*(1.890+2.820)-0.800)=17,2400 [L] 
3060.600*(2.700+0.600)=1,9800 [M] 
Mezisoučet: K+L+M=34,9000 [N] 
4.NP 
4042.0*(2*(2.315+2.110)-0.800)=16,1000 [O] 
4052.0*(2*(1.890+2.850)-0.800)=17,3600 [P] 
4060.600*(2.700+0.600)=1,9800 [Q] 
4122.0*(2*(2.965+1.590)-0.800)-1.200*0.900=15,5400 [R] 
Mezisoučet: O+P+Q+R=50,9800 [S] 
Celkem: A+B+C+D+F+G+H+I+K+L+M+O+P+Q+R=181,6000 [T]</t>
  </si>
  <si>
    <t>262</t>
  </si>
  <si>
    <t>781494511</t>
  </si>
  <si>
    <t>Ostatní prvky plastové profily ukončovací a dilatační lepené flexibilním lepidlem ukončovací</t>
  </si>
  <si>
    <t>1.NP 
1052.0*2=4,0000 [A] 
1082.0*2=4,0000 [B] 
1092.0*2=4,0000 [C] 
Mezisoučet: A+B+C=12,0000 [D] 
2:NP 
2042.0*2=4,0000 [E] 
2052.0*2=4,0000 [F] 
2062.0*2=4,0000 [G] 
Mezisoučet: E+F+G=12,0000 [H] 
3.NP 
3042.0*2=4,0000 [I] 
3052.0*2=4,0000 [J] 
Mezisoučet: I+J=8,0000 [K] 
4.NP 
4042.0*2=4,0000 [L] 
4052.0*2=4,0000 [M] 
4122.0*2=4,0000 [N] 
Mezisoučet: L+M+N=12,0000 [O] 
Celkem: A+B+C+E+F+G+I+J+L+M+N=44,0000 [P]</t>
  </si>
  <si>
    <t>1. Množství měrných jednotek u ceny -5185 se stanoví podle počtu řezaných obkladaček, nezávisle na jejich velikosti. 2. Položkou -5185 lze ocenit provádění více řezů na jednom kusu obkladu.</t>
  </si>
  <si>
    <t>263</t>
  </si>
  <si>
    <t>781495111</t>
  </si>
  <si>
    <t>Ostatní prvky ostatní práce penetrace podkladu</t>
  </si>
  <si>
    <t>264</t>
  </si>
  <si>
    <t>781495115</t>
  </si>
  <si>
    <t>Ostatní prvky ostatní práce spárování silikonem</t>
  </si>
  <si>
    <t>1.NP 
1052.0*4=8,0000 [A] 
1082.0*3=6,0000 [B] 
1092.0*4=8,0000 [C] 
1100.600=0,6000 [D] 
Mezisoučet: A+B+C+D=22,6000 [E] 
2:NP 
2042.0*3=6,0000 [F] 
2052.0*4=8,0000 [G] 
2062.0*3=6,0000 [H] 
'208'0,600* 
Mezisoučet: F+G+H=20,0000 [I] 
3.NP 
3042.0*3=6,0000 [J] 
3052.0*4=8,0000 [K] 
3060.600=0,6000 [L] 
Mezisoučet: J+K+L=14,6000 [M] 
4.NP 
4042.0*3=6,0000 [N] 
4052.0*4=8,0000 [O] 
4060.600=0,6000 [P] 
4122.0*4=8,0000 [Q] 
Mezisoučet: N+O+P+Q=22,6000 [R] 
Celkem: A+B+C+D+F+G+H+J+K+L+N+O+P+Q=79,8000 [S]</t>
  </si>
  <si>
    <t>265</t>
  </si>
  <si>
    <t>998781102</t>
  </si>
  <si>
    <t>Přesun hmot pro obklady keramické stanovený z hmotnosti přesunovaného materiálu vodorovná dopravní vzdálenost do 50 m v objektech výšky přes 6 do 12 m</t>
  </si>
  <si>
    <t>266</t>
  </si>
  <si>
    <t>998781181</t>
  </si>
  <si>
    <t>Přesun hmot pro obklady keramické stanovený z hmotnosti přesunovaného materiálu Příplatek k cenám za přesun prováděný bez použití mechanizace pro jakoukoliv výš</t>
  </si>
  <si>
    <t>Přesun hmot pro obklady keramické stanovený z hmotnosti přesunovaného materiálu Příplatek k cenám za přesun prováděný bez použití mechanizace pro jakoukoliv výšku objektu</t>
  </si>
  <si>
    <t>267</t>
  </si>
  <si>
    <t>998781192</t>
  </si>
  <si>
    <t>Přesun hmot pro obklady keramické stanovený z hmotnosti přesunovaného materiálu Příplatek k cenám za zvětšený přesun přes vymezenou největší dopravní vzdálenost</t>
  </si>
  <si>
    <t>Přesun hmot pro obklady keramické stanovený z hmotnosti přesunovaného materiálu Příplatek k cenám za zvětšený přesun přes vymezenou největší dopravní vzdálenost do 100 m</t>
  </si>
  <si>
    <t>783</t>
  </si>
  <si>
    <t>Dokončovací práce - nátěry</t>
  </si>
  <si>
    <t>268</t>
  </si>
  <si>
    <t>783301313</t>
  </si>
  <si>
    <t>Příprava podkladu zámečnických konstrukcí před provedením nátěru odmaštění odmašťovačem ředidlovým</t>
  </si>
  <si>
    <t>269</t>
  </si>
  <si>
    <t>783314201</t>
  </si>
  <si>
    <t>Základní antikorozní nátěr zámečnických konstrukcí jednonásobný syntetický standardní</t>
  </si>
  <si>
    <t>17.598=17,5980 [A]</t>
  </si>
  <si>
    <t>270</t>
  </si>
  <si>
    <t>783315101</t>
  </si>
  <si>
    <t>Mezinátěr zámečnických konstrukcí jednonásobný syntetický standardní</t>
  </si>
  <si>
    <t>271</t>
  </si>
  <si>
    <t>783317101</t>
  </si>
  <si>
    <t>Krycí nátěr (email) zámečnických konstrukcí jednonásobný syntetický standardní</t>
  </si>
  <si>
    <t>272</t>
  </si>
  <si>
    <t>783901451</t>
  </si>
  <si>
    <t>Příprava podkladu betonových podlah před provedením nátěru zametením</t>
  </si>
  <si>
    <t>273</t>
  </si>
  <si>
    <t>783901453</t>
  </si>
  <si>
    <t>Příprava podkladu betonových podlah před provedením nátěru vysátím</t>
  </si>
  <si>
    <t>274</t>
  </si>
  <si>
    <t>783917151</t>
  </si>
  <si>
    <t>Krycí (uzavírací) nátěr betonových podlah jednonásobný syntetický</t>
  </si>
  <si>
    <t>275</t>
  </si>
  <si>
    <t>783932163</t>
  </si>
  <si>
    <t>Vyrovnání podkladu betonových podlah v rozsahu opravované plochy, tloušťky do 3 mm modifikovanou cementovou stěrkou přes 10% do 30%</t>
  </si>
  <si>
    <t>276</t>
  </si>
  <si>
    <t>783997151</t>
  </si>
  <si>
    <t>Krycí (uzavírací) nátěr betonových podlah Příplatek k cenám za provedení protiskluzné vrstvy prosypem křemičitým pískem nebo skleněnými kuličkami</t>
  </si>
  <si>
    <t>784</t>
  </si>
  <si>
    <t>Dokončovací práce - malby a tapety</t>
  </si>
  <si>
    <t>287</t>
  </si>
  <si>
    <t>581248420</t>
  </si>
  <si>
    <t>fólie pro malířské potřeby zakrývací,  7µ,  4 x 5 m</t>
  </si>
  <si>
    <t>277</t>
  </si>
  <si>
    <t>784111001</t>
  </si>
  <si>
    <t>Oprášení (ometení) podkladu v místnostech výšky do 3,80 m</t>
  </si>
  <si>
    <t>1.PP 
0018.60+41.35-2.65*2*9*0.30=35,6400 [A] 
0022.60+10.31=12,9100 [B] 
00325.00+65.07=90,0700 [C] 
00423.20+66.32=89,5200 [D] 
0053.40+13.45=16,8500 [E] 
00618.40+55.45=73,8500 [F] 
00713.60+29.11=42,7100 [G] 
Mezisoučet: A+B+C+D+E+F+G=361,5500 [H] 
1.NP 
10159.30+3.20*((4.500-0.250)+(13.020-2.620)+(6.500-1.430)-(0.900*2.0+1.250*2.350+0.8*2.0))=102,1240 [I] 
1022.90+3.20*2*(2.100+1.18)-(1.17*1.75+0.9*2.0)=20,0445 [J] 
1041.20+3.20*2*(1.11+1.11)-0.6*2.0=14,2080 [K] 
1051.70+3.20*2*(1.33+1.2)-0.8*2.0-(2*(1.330+1.28)-0.8)*2.0=7,4520 [L] 
10624.30+3.20*(2*6.85+2.62+2*0.5+2*4.4+1.36)-(0.6*2.0+0.9*2.0*2+0.9*2.4+1.210*2.020)-3.20*(2*5*0.30+7*0.30)=86,5118 [M] 
10711.10+3.10*2*(2.01+0.32+0.7+0.97+4.14)-(0.9*2.0+3*0.8*2.0)=54,9680 [N] 
1084.60+(2.70-2.0)*(2*(1.800+2.610)-0.8)=10,2140 [O] 
1095.30+(2.70-2.0)*(2*(1.890+2.820)-0.800)=11,3340 [P] 
1105.30+2.70*2*(1.890+2.820)-0.8*2.0-0.600*(2.700+0.600)=27,1540 [Q] 
11126.60+3.10*2*(5.900+4.400+0.4)+4*0.500*1.175+2*0.50*1.170-(0.90*2.0+2*1.17*1.75)=90,5650 [R] 
11219.40+3.10*2*(4.350+4.440)+0.50*1.75*4+2*0.50*1.17-(0.9*2.0+2*1.17*1.75)=72,6730 [S] 
11310.40+2*0.25*1.75+0.25*1.130+2*0.65*2.35+0.65*1.250+3.2*2*(4.76+3.24)-(1.25*2.35+1.13*1.75+2*0.9*2.0)=58,1100 [T] 
1144.50+2*0.25*1.75+0.25*1.17+3.20*2*(1.64+2.875)-1.17*1.75=32,5160 [U] 
Mezisoučet: I+J+K+L+M+N+O+P+Q+R+S+T+U=587,8743 [V] 
2:NP 
20120.70+3.15*2*(6.530+2.630+0.25)-(0.9*2.0*3+1.17*1.75)-3.15*2*9*0.30=55,5255 [W] 
2021.20+3.15*2*(1.11+1.14)+0.25*2*0.900+0.25*0.600-(0.6*0.9+0.6*2.0)=14,2350 [X] 
20312.70+3.0*2*(2.14+3.905+0.900+1.065+0.17)-3*0.8*2.0=56,9800 [Y] 
2043.80+3.0*2*(2.63+1.79)-0.8*2.0-(2*(2.63+1.79)-0.8)*2.0=12,6400 [Z] 
2055.30+3.0*2*(1.89+2.82)-0.8*2.0-(2*(1.89+2.82)-0.8)*2.0=14,7200 [AA] 
2065.30+3.0*2*(1.89+2.82)-0.8*2.0-(2*(2.82+1.89)-0.8)*2.0=14,7200 [AB] 
20746.20+3.0*2*(9.89+4.60)+0.4*1.75*8+0.4*1.17*3+0.4*1.45+0.4*2.100*4+0.4*1.260*2-(0.9*2.0*2+3*1.17*1.75+1.45*1.75)=132,8120 [AC] 
20810.70+3.0*2*(4.600+2.330)+0.4*1.75*2+0.4*1.17+0.4*2.100*2+0.4*1.260-(1.17*1.75+0.9*2.0)-0.6*(3.750+0.600)=49,8745 [AD] 
20914.20+3.0*2*(3.24+2.285+0.100+3.035)+0.25*1.75*2+0.25*1.17+2*0.49*2.35+0.49*1.25-(1.25*2.35+1.17*1.75)=65,2580 [AE] 
2104.90+3.0*2*(3.035+1.64)+0.25*1.75*2+0.25*1.17-(0.9*2.0+1.17*1.7)=30,3285 [AF] 
Mezisoučet: W+X+Y+Z+AA+AB+AC+AD+AE+AF=447,0935 [AG] 
3.NP 
30120.70+3.15*2*(2.63+6.53+0.25)-(1.17*1.75+3*0.9*2.0)-3.15*2*9*0.30=55,5255 [AH] 
3021.20+3.15*2*(1.11+1.14)+0.25*0.9*2+0.25*0.6-(0.6*0.9+0.6*2.0)=14,2350 [AI] 
30312.10+3.0*2*(0.32+3.85+0.9+1.120+1.180+1.060)-(0.9*2.0+3*0.8*2.0)=56,0800 [AJ] 
3044.40+3.0*2*(2.53+1.79)-0.8*2.0-(2*(2.53+1.79)-0.8)*2.0=13,0400 [AK] 
3055.30+3.0*2*(1.89+2.82)-0.8*2.0-(2*(1.89+2.82)-0.8)*2.0=14,7200 [AL] 
3065.30+3.0*2*(1.89+2.82)-0.8*2.0-0.6*(2.700+0.600)=29,9800 [AM] 
30723.30+3.0*2*(4.60+5.065)+4*0.400*1.75+2*0.4*1.17+0.4*2.100+0.4*1.26-(2*1.17*1.75+0.9*2.0)=80,4750 [AN] 
30812.10+3.0*2*(2.635+4.60)+0.4*1.75*2+0.4*1.75+0.4*2.10*2+0.4*1.260-(0.9*2.0+1.17*1.75)=55,9465 [AO] 
30920.40+3.0*2*(4.600+4.36)+4*0.4*1.750+0.4*1.17*2+0.4*2.10*2+0.4*1.26-(2*1.17*1.75+0.9*2.0)=74,1850 [AP] 
31010.60+3.0*2*(3.24+4.92)+0.25*1.75*2+0.25*1.17+0.49*2.35*2+0.49*1.25-(1.25*2.35+1.17*1.75)=58,6580 [AQ] 
3114.80+3.0*2*(3.035+1.64)+0.25*1.75*2+0.25*1.7-(0.*2.0+1.17*1.75)= 
Mezisoučet: AH+AI+AJ+AK+AL+AM+AN+AO+AP+AQ+AR= 
4.NP 
40120.70+3.15*2*(0.79+0.90+0.94+0.47+0.90+4.270+0.60+0.26)+0.25*1.75*2+0.25*1.17-(3*0.9*2.0+0.6*2.0+1.17*1.75)-3.15*2*9*0.30=53,7290 [AT] 
4021.20+3.15*2*(1.13+1.14)+0.25*0.900*2+0.25*0.600-(0.6*2.0+0.6*0.9)=14,3610 [AU] 
40312.10+3.0*2*(0.17+0.510+1.270+1.155+1.550+1.370+2.485)-(3*0.8*2.0+3*0.9*2.0)=52,9600 [AV] 
4044.00+3.0*2*(2.315+2.110)-0.8*2.0-(2*(2.11+2.315)-0.8)*2.0=12,8500 [AW] 
4055.30+3.0*2*(2.850+1.89)-0.8*2.0-(2*(1.89+2.85)-0.8)*2.0=14,7800 [AX] 
4065.30+3.0*2*(2.850+1.89)-0.8*2.0-0.6*(2.700+0.600)=30,1600 [AY] 
40718.10+3.325*2*(4.770+3.800)-0.9*2.0=73,2905 [AZ] 
40813.80+3.325*2*(2.885+4.77)-0.9*2.0=62,9058 [BA] 
40925.30+3.325*2*(5.345+4.770)-0.9*2.0=90,7647 [BB] 
4107.90+3.325*2*(4.920+0130+1.250+0.240)+2*0.49*2.35+0.49*1.25-(2*0.9*2.0+0.8*2.0+1.25*2.35)=909,8045 [BC] 
4112.90+3.0*2*(1.855+1.590)+0.25*1.75*2+0.25*1.20-(0.9*2.0+1.200*1.750)=20,8450 [BD] 
4124.50+3.0*2*(2.965+1.590)+0.2*1.75*2+0.25*1.20-(0.8*2.0+1.2*1.750)=29,1300 [BE] 
Mezisoučet: AT+AU+AV+AW+AX+AY+AZ+BA+BB+BC+BD+BE=1 365,5805 [BF] 
Celkem: A+B+C+D+E+F+G+I+J+K+L+M+N+O+P+Q+R+S+T+U+W+X+Y+Z+AA+AB+AC+AD+AE+AF+AH+AI+AJ+AK+AL+AM+AN+AO+AP+AQ+AR+AT+AU+AV+AW+AX+AY+AZ+BA+BB+BC+BD+BE=</t>
  </si>
  <si>
    <t>278</t>
  </si>
  <si>
    <t>784161201</t>
  </si>
  <si>
    <t>Lokální vyrovnání podkladu sádrovou stěrkou, tloušťky do 3 mm, plochy do 0,1 m2 v místnostech výšky do 3,80 m</t>
  </si>
  <si>
    <t>předpoklad10=10,0000 [A]</t>
  </si>
  <si>
    <t>279</t>
  </si>
  <si>
    <t>784161207</t>
  </si>
  <si>
    <t>Lokální vyrovnání podkladu sádrovou stěrkou, tloušťky do 3 mm, plochy do 0,1 m2 na schodišti o výšce podlaží do 3,80 m</t>
  </si>
  <si>
    <t>předpoklad4=4,0000 [A]</t>
  </si>
  <si>
    <t>280</t>
  </si>
  <si>
    <t>784161211</t>
  </si>
  <si>
    <t>Lokální vyrovnání podkladu sádrovou stěrkou, tloušťky do 3 mm, plochy přes 0,1 do 0,25 m2 v místnostech výšky do 3,80 m</t>
  </si>
  <si>
    <t>předpoklad7=7,0000 [A]</t>
  </si>
  <si>
    <t>281</t>
  </si>
  <si>
    <t>784161217</t>
  </si>
  <si>
    <t>Lokální vyrovnání podkladu sádrovou stěrkou, tloušťky do 3 mm, plochy přes 0,1 do 0,25 m2 na schodišti o výšce podlaží do 3,80 m</t>
  </si>
  <si>
    <t>předpoklad3=3,0000 [A]</t>
  </si>
  <si>
    <t>282</t>
  </si>
  <si>
    <t>784161221</t>
  </si>
  <si>
    <t>Lokální vyrovnání podkladu sádrovou stěrkou, tloušťky do 3 mm, plochy přes 0,25 do 0,5 m2 v místnostech výšky do 3,80 m</t>
  </si>
  <si>
    <t>283</t>
  </si>
  <si>
    <t>784161227</t>
  </si>
  <si>
    <t>Lokální vyrovnání podkladu sádrovou stěrkou, tloušťky do 3 mm, plochy přes 0,25 do 0,5 m2 na schodišti o výšce podlaží do 3,80 m</t>
  </si>
  <si>
    <t>předpoklad2=2,0000 [A]</t>
  </si>
  <si>
    <t>284</t>
  </si>
  <si>
    <t>784161231</t>
  </si>
  <si>
    <t>Lokální vyrovnání podkladu sádrovou stěrkou, tloušťky do 3 mm, plochy přes 0,5 do 1,0 m2 v místnostech výšky do 3,80 m</t>
  </si>
  <si>
    <t>285</t>
  </si>
  <si>
    <t>784161237</t>
  </si>
  <si>
    <t>Lokální vyrovnání podkladu sádrovou stěrkou, tloušťky do 3 mm, plochy přes 0,5 do 1,0 m2 na schodišti o výšce podlaží do 3,80 m</t>
  </si>
  <si>
    <t>předpoklad1=1,0000 [A]</t>
  </si>
  <si>
    <t>286</t>
  </si>
  <si>
    <t>784171101</t>
  </si>
  <si>
    <t>Zakrytí nemalovaných ploch (materiál ve specifikaci) včetně pozdějšího odkrytí podlah</t>
  </si>
  <si>
    <t>1.PP 
0018.60=8,6000 [A] 
0022.60=2,6000 [B] 
00325.00=25,0000 [C] 
00423.20=23,2000 [D] 
0053.40=3,4000 [E] 
00518.40=18,4000 [F] 
00713.60=13,6000 [G] 
Mezisoučet: A+B+C+D+E+F+G=94,8000 [H] 
1.NP 
10159.30=59,3000 [I] 
1022.90=2,9000 [J] 
1033.30=3,3000 [K] 
1041.20=1,2000 [L] 
1051.70=1,7000 [M] 
10624.30=24,3000 [N] 
10711.10=11,1000 [O] 
1084.60=4,6000 [P] 
1095.30=5,3000 [Q] 
1105.30=5,3000 [R] 
11126.60=26,6000 [S] 
11219.40=19,4000 [T] 
11310.40=10,4000 [U] 
1144.50=4,5000 [V] 
Mezisoučet: I+J+K+L+M+N+O+P+Q+R+S+T+U+V=179,9000 [W] 
2.NP 
20120.70=20,7000 [X] 
2021.20=1,2000 [Y] 
20312.70=12,7000 [Z] 
2043.80=3,8000 [AA] 
2055.30=5,3000 [AB] 
2065.30=5,3000 [AC] 
20746.20=46,2000 [AD] 
20810.70=10,7000 [AE] 
20914.20=14,2000 [AF] 
2104.90=4,9000 [AG] 
Mezisoučet: X+Y+Z+AA+AB+AC+AD+AE+AF+AG=125,0000 [AH] 
3.NP 
30120.70=20,7000 [AI] 
3021.20=1,2000 [AJ] 
30312.10=12,1000 [AK] 
3044.40=4,4000 [AL] 
3055.30=5,3000 [AM] 
3065.30=5,3000 [AN] 
30723.30=23,3000 [AO] 
30812.10=12,1000 [AP] 
30920.40=20,4000 [AQ] 
31010.60=10,6000 [AR] 
3114.80=4,8000 [AS] 
Mezisoučet: AI+AJ+AK+AL+AM+AN+AO+AP+AQ+AR+AS=120,2000 [AT] 
4.NP 
40120.70=20,7000 [AU] 
4021.20=1,2000 [AV] 
40312.10=12,1000 [AW] 
4044.00=4,0000 [AX] 
4055.30=5,3000 [AY] 
4065.30=5,3000 [AZ] 
40718.10=18,1000 [BA] 
40813.80=13,8000 [BB] 
40925.30=25,3000 [BC] 
4107.90=7,9000 [BD] 
4112.90=2,9000 [BE] 
4124.50=4,5000 [BF] 
Mezisoučet: AU+AV+AW+AX+AY+AZ+BA+BB+BC+BD+BE+BF=121,1000 [BG] 
Celkem: A+B+C+D+E+F+G+I+J+K+L+M+N+O+P+Q+R+S+T+U+V+X+Y+Z+AA+AB+AC+AD+AE+AF+AG+AI+AJ+AK+AL+AM+AN+AO+AP+AQ+AR+AS+AU+AV+AW+AX+AY+AZ+BA+BB+BC+BD+BE+BF=641,0000 [BH]</t>
  </si>
  <si>
    <t>1. V cenách nejsou započteny náklady na dodávku fólie, tyto se oceňují ve speifikaci.Ztratné lze stanovit ve výši 5%.</t>
  </si>
  <si>
    <t>288</t>
  </si>
  <si>
    <t>784181101</t>
  </si>
  <si>
    <t>Penetrace podkladu jednonásobná základní akrylátová v místnostech výšky do 3,80 m</t>
  </si>
  <si>
    <t>1.PP 
0018.60+41.35-2.65*2*9*0.30=35,6400 [A] 
0022.60+10.31=12,9100 [B] 
00325.00+65.07=90,0700 [C] 
00423.20+66.32=89,5200 [D] 
0053.40+13.45=16,8500 [E] 
00618.40+55.45=73,8500 [F] 
00713.60+29.11=42,7100 [G] 
Mezisoučet: A+B+C+D+E+F+G=361,5500 [H] 
1.NP 
10159.30+3.20*((4.500-0.250)+(13.020-2.620)+(6.500-1.430)-(0.900*2.0+1.250*2.350+0.8*2.0))=102,1240 [I] 
1022.90+3.20*2*(2.100+1.18)-(1.17*1.75+0.9*2.0)=20,0445 [J] 
1041.20+3.20*2*(1.11+1.11)-0.6*2.0=14,2080 [K] 
1051.70+3.20*2*(1.33+1.2)-0.8*2.0-(2*(1.330+1.28)-0.8)*2.0=7,4520 [L] 
10624.30+3.20*(2*6.85+2.62+2*0.5+2*4.4+1.36)-(0.6*2.0+0.9*2.0*2+0.9*2.4+1.210*2.020)-3.20*(2*5*0.30+7*0.30)=86,5118 [M] 
10711.10+3.10*2*(2.01+0.32+0.7+0.97+4.14)-(0.9*2.0+3*0.8*2.0)=54,9680 [N] 
1084.60+(2.70-2.0)*(2*(1.800+2.610)-0.800)=10,2140 [O] 
1095.30+(2.70-2.0)*(2*(1.89+2.820)-0.800)=11,3340 [P] 
1105.30+2.70*2*(1.890+2.820)-0.8*2.0-0.600*(2.700+0.600)=27,1540 [Q] 
11126.60+3.10*2*(5.900+4.400+0.4)+4*0.500*1.175+2*0.50*1.170-(0.90*2.0+2*1.17*1.75)=90,5650 [R] 
11219.40+3.10*2*(4.350+4.440)+0.50*1.75*4+2*0.50*1.17-(0.9*2.0+2*1.17*1.75)=72,6730 [S] 
11310.40+2*0.25*1.75+0.25*1.130+2*0.65*2.35+0.65*1.250+3.2*2*(4.76+3.24)-(1.25*2.35+1.13*1.75+2*0.9*2.0)=58,1100 [T] 
1144.50+2*0.25*1.75+0.25*1.17+3.20*2*(1.64+2.875)-1.17*1.75=32,5160 [U] 
Mezisoučet: I+J+K+L+M+N+O+P+Q+R+S+T+U=587,8743 [V] 
2:NP 
20120.70+3.15*2*(6.530+2.630+0.25)-(0.9*2.0*3+1.17*1.75)-3.15*2*9*0.30=55,5255 [W] 
2021.20+3.15*2*(1.11+1.14)+0.25*2*0.900+0.25*0.600-(0.6*0.9+0.6*2.0)=14,2350 [X] 
20312.70+3.0*2*(2.14+3.905+0.900+1.065+0.17)-3*0.8*2.0=56,9800 [Y] 
2043.80+3.0*2*(2.63+1.79)-0.8*2.0-(2*(2.63+1.79)-0.8)*2.0=12,6400 [Z] 
2055.30+3.0*2*(1.89+2.82)-0.8*2.0-(2*(1.89+2.82)-0.8)*2.0=14,7200 [AA] 
2065.30+3.0*2*(1.89+2.82)-0.8*2.0-(2*(2.82+1.89)-0.8)*2.0=14,7200 [AB] 
20746.20+3.0*2*(9.89+4.60)+0.4*1.75*8+0.4*1.17*3+0.4*1.45+0.4*2.100*4+0.4*1.260*2-(0.9*2.0*2+3*1.17*1.75+1.45*1.75)=132,8120 [AC] 
20810.70+3.0*2*(4.600+2.330)+0.4*1.75*2+0.4*1.17+0.4*2.100*2+0.4*1.260-(1.17*1.75+0.9*2.0)-0.6*(3.750+0.600)=49,8745 [AD] 
20914.20+3.0*2*(3.24+2.285+0.100+3.035)+0.25*1.75*2+0.25*1.17+2*0.49*2.35+0.49*1.25-(1.25*2.35+1.17*1.75)=65,2580 [AE] 
2104.90+3.0*2*(3.035+1.64)+0.25*1.75*2+0.25*1.17-(0.9*2.0+1.17*1.7)=30,3285 [AF] 
Mezisoučet: W+X+Y+Z+AA+AB+AC+AD+AE+AF=447,0935 [AG] 
3.NP 
30120.70+3.15*2*(2.63+6.53+0.25)-(1.17*1.75+3*0.9*2.0)-3.15*2*9*0.30=55,5255 [AH] 
3021.20+3.15*2*(1.11+1.14)+0.25*0.9*2+0.25*0.6-(0.6*0.9+0.6*2.0)=14,2350 [AI] 
30312.10+3.0*2*(0.32+3.85+0.9+1.120+1.180+1.060)-(0.9*2.0+3*0.8*2.0)=56,0800 [AJ] 
3044.40+3.0*2*(2.53+1.79)-0.8*2.0-(2*(2.53+1.79)-0.8)*2.0=13,0400 [AK] 
3055.30+3.0*2*(1.89+2.82)-0.8*2.0-(2*(1.89+2.82)-0.8)*2.0=14,7200 [AL] 
3065.30+3.0*2*(1.89+2.82)-0.8*2.0-0.6*(2.700+0.600)=29,9800 [AM] 
30723.30+3.0*2*(4.60+5.065)+4*0.400*1.75+2*0.4*1.17+0.4*2.100+0.4*1.26-(2*1.17*1.75+0.9*2.0)=80,4750 [AN] 
30812.10+3.0*2*(2.635+4.60)+0.4*1.75*2+0.4*1.75+0.4*2.10*2+0.4*1.260-(0.9*2.0+1.17*1.75)=55,9465 [AO] 
30920.40+3.0*2*(4.600+4.36)+4*0.4*1.750+0.4*1.17*2+0.4*2.10*2+0.4*1.26-(2*1.17*1.75+0.9*2.0)=74,1850 [AP] 
31010.60+3.0*2*(3.24+4.92)+0.25*1.75*2+0.25*1.17+0.49*2.35*2+0.49*1.25-(1.25*2.35+1.17*1.75)=58,6580 [AQ] 
3114.80+3.0*2*(3.035+1.64)+0.25*1.75*2+0.25*1.7-(0.*2.0+1.17*1.75)= 
Mezisoučet: AH+AI+AJ+AK+AL+AM+AN+AO+AP+AQ+AR= 
4.NP 
40120.70+3.15*2*(0.79+0.90+0.94+0.47+0.90+4.270+0.60+0.26)+0.25*1.75*2+0.25*1.17-(3*0.9*2.0+0.6*2.0+1.17*1.75)-3.15*2*9*0.30=53,7290 [AT] 
4021.20+3.15*2*(1.13+1.14)+0.25*0.900*2+0.25*0.600-(0.6*2.0+0.6*0.9)=14,3610 [AU] 
40312.10+3.0*2*(0.17+0.510+1.270+1.155+1.550+1.370+2.485)-(3*0.8*2.0+3*0.9*2.0)=52,9600 [AV] 
4044.00+3.0*2*(2.315+2.110)-0.8*2.0-(2*(2.11+2.315)-0.8)*2.0=12,8500 [AW] 
4055.30+3.0*2*(2.850+1.89)-0.8*2.0-(2*(1.89+2.85)-0.8)*2.0=14,7800 [AX] 
4065.30+3.0*2*(2.850+1.89)-0.8*2.0-0.6*(2.700+0.600)=30,1600 [AY] 
40718.10+3.325*2*(4.770+3.800)-0.9*2.0=73,2905 [AZ] 
40813.80+3.325*2*(2.885+4.77)-0.9*2.0=62,9058 [BA] 
40925.30+3.325*2*(5.345+4.770)-0.9*2.0=90,7647 [BB] 
4107.90+3.325*2*(4.920+0130+1.250+0.240)+2*0.49*2.35+0.49*1.25-(2*0.9*2.0+0.8*2.0+1.25*2.35)=909,8045 [BC] 
4112.90+3.0*2*(1.855+1.590)+0.25*1.75*2+0.25*1.20-(0.9*2.0+1.200*1.750)=20,8450 [BD] 
4124.50+3.0*2*(2.965+1.590)+0.2*1.75*2+0.25*1.20-(0.8*2.0+1.2*1.750)=29,1300 [BE] 
Mezisoučet: AT+AU+AV+AW+AX+AY+AZ+BA+BB+BC+BD+BE=1 365,5805 [BF] 
Celkem: A+B+C+D+E+F+G+I+J+K+L+M+N+O+P+Q+R+S+T+U+W+X+Y+Z+AA+AB+AC+AD+AE+AF+AH+AI+AJ+AK+AL+AM+AN+AO+AP+AQ+AR+AT+AU+AV+AW+AX+AY+AZ+BA+BB+BC+BD+BE=</t>
  </si>
  <si>
    <t>289</t>
  </si>
  <si>
    <t>784181107</t>
  </si>
  <si>
    <t>Penetrace podkladu jednonásobná základní akrylátová na schodišti o výšce podlaží do 3,80 m</t>
  </si>
  <si>
    <t>1.PP 
0012*2.65*9*0.30=14,3100 [A] 
Mezisoučet: A=14,3100 [B] 
1.NP 
106(2.620+3.20)*(2*5*0.30+7*0.30)=29,6820 [C] 
= 
Mezisoučet: C+D= 
2:NP 
201(2.630+3.15)*2*9*0.30=31,2120 [F] 
Mezisoučet: F=31,2120 [G] 
3.NP 
301(2.630+3.15)*2*9*0.30=31,2120 [H] 
Mezisoučet: H=31,2120 [I] 
4.NP 
401(2.630+3.15)*2*9*0.30=31,2120 [J] 
Mezisoučet: J=31,2120 [K] 
Celkem: A+C+D+F+H+J=</t>
  </si>
  <si>
    <t>290</t>
  </si>
  <si>
    <t>784191007</t>
  </si>
  <si>
    <t>Čištění vnitřních ploch hrubý úklid po provedení malířských prací omytím podlah</t>
  </si>
  <si>
    <t>1.PP 
0018.60-9*1.70*0.30=4,0100 [A] 
0022.60=2,6000 [B] 
00325.00=25,0000 [C] 
00423.20=23,2000 [D] 
0053.40=3,4000 [E] 
00518.40=18,4000 [F] 
00713.60=13,6000 [G] 
Mezisoučet: A+B+C+D+E+F+G=90,2100 [H] 
1.NP 
10159.30-7*1.25*0.30=56,6750 [I] 
1022.90=2,9000 [J] 
1033.30=3,3000 [K] 
1041.20=1,2000 [L] 
1051.70=1,7000 [M] 
10624.30=24,3000 [N] 
10711.10=11,1000 [O] 
1084.60=4,6000 [P] 
1095.30=5,3000 [Q] 
1105.30=5,3000 [R] 
11126.60=26,6000 [S] 
11219.40=19,4000 [T] 
11310.40=10,4000 [U] 
1144.50=4,5000 [V] 
Mezisoučet: I+J+K+L+M+N+O+P+Q+R+S+T+U+V=177,2750 [W] 
2.NP 
20120.70-2.630*9*0.30=13,5990 [X] 
2021.20=1,2000 [Y] 
20312.70=12,7000 [Z] 
2043.80=3,8000 [AA] 
2055.30=5,3000 [AB] 
2065.30=5,3000 [AC] 
20746.20=46,2000 [AD] 
20810.70=10,7000 [AE] 
20914.20=14,2000 [AF] 
2104.90=4,9000 [AG] 
Mezisoučet: X+Y+Z+AA+AB+AC+AD+AE+AF+AG=117,8990 [AH] 
3.NP 
30120.70-2.630*9*0.30=13,5990 [AI] 
3021.20=1,2000 [AJ] 
30312.10=12,1000 [AK] 
3044.40=4,4000 [AL] 
3055.30=5,3000 [AM] 
3065.30=5,3000 [AN] 
30723.30=23,3000 [AO] 
30812.10=12,1000 [AP] 
30920.40=20,4000 [AQ] 
31010.60=10,6000 [AR] 
3114.80=4,8000 [AS] 
Mezisoučet: AI+AJ+AK+AL+AM+AN+AO+AP+AQ+AR+AS=113,0990 [AT] 
4.NP 
40120.70-2.630*9*0.30=13,5990 [AU] 
4021.20=1,2000 [AV] 
40312.10=12,1000 [AW] 
4044.00=4,0000 [AX] 
4055.30=5,3000 [AY] 
4065.30=5,3000 [AZ] 
40718.10=18,1000 [BA] 
40813.80=13,8000 [BB] 
40925.30=25,3000 [BC] 
4107.90=7,9000 [BD] 
4112.90=2,9000 [BE] 
4124.50=4,5000 [BF] 
Mezisoučet: AU+AV+AW+AX+AY+AZ+BA+BB+BC+BD+BE+BF=113,9990 [BG] 
Celkem: A+B+C+D+E+F+G+I+J+K+L+M+N+O+P+Q+R+S+T+U+V+X+Y+Z+AA+AB+AC+AD+AE+AF+AG+AI+AJ+AK+AL+AM+AN+AO+AP+AQ+AR+AS+AU+AV+AW+AX+AY+AZ+BA+BB+BC+BD+BE+BF=612,4820 [BH]</t>
  </si>
  <si>
    <t>291</t>
  </si>
  <si>
    <t>784191009</t>
  </si>
  <si>
    <t>Čištění vnitřních ploch hrubý úklid po provedení malířských prací omytím schodišť</t>
  </si>
  <si>
    <t>1.PP 
0019*1.70*0.30=4,5900 [A] 
Mezisoučet: A=4,5900 [B] 
1.NP 
1017*1.25*0.30=2,6250 [C] 
Mezisoučet: C=2,6250 [D] 
2.NP 
2012.630*9*0.30=7,1010 [E] 
Mezisoučet: E=7,1010 [F] 
3.NP 
3012.630*9*0.30=7,1010 [G] 
Mezisoučet: G=7,1010 [H] 
4.NP 
4012.630*9*0.30=7,1010 [I] 
Mezisoučet: I=7,1010 [J] 
Celkem: A+C+E+G+I=28,5180 [K]</t>
  </si>
  <si>
    <t>292</t>
  </si>
  <si>
    <t>784211101</t>
  </si>
  <si>
    <t>Malby z malířských směsí otěruvzdorných za mokra dvojnásobné, bílé za mokra otěruvzdorné výborně v místnostech výšky do 3,80 m</t>
  </si>
  <si>
    <t>1.NP 
1141.50*2*(2.875+1.640-0.9)-1.17*(1.5-0.95)=10,2015 [A] 
Mezisoučet: A=10,2015 [B] 
2.NP 
2101.50*2*(3.035+1.640-0.9)-1.17*(1.5-0.95)=10,6815 [C] 
Mezisoučet: C=10,6815 [D] 
Celkem: A+C=20,8830 [E]</t>
  </si>
  <si>
    <t>293</t>
  </si>
  <si>
    <t>784211143</t>
  </si>
  <si>
    <t>Malby z malířských směsí otěruvzdorných za mokra Příplatek k cenám dvojnásobných maleb za zvýšenou pracnost při provádění styku 2 barev</t>
  </si>
  <si>
    <t>1.NP 
1142*(2.875+1.640)-(0.9+1.17)=6,9600 [A] 
Mezisoučet: A=6,9600 [B] 
2.NP 
2102*(3.035+1.640)-(0.9+1.17)=7,2800 [C] 
Mezisoučet: C=7,2800 [D] 
Celkem: A+C=14,2400 [E]</t>
  </si>
  <si>
    <t>294</t>
  </si>
  <si>
    <t>784211163</t>
  </si>
  <si>
    <t>Malby z malířských směsí otěruvzdorných za mokra Příplatek k cenám dvojnásobných maleb za provádění barevné malby tónované na tónovacích automatech, v odstínu s</t>
  </si>
  <si>
    <t>Malby z malířských směsí otěruvzdorných za mokra Příplatek k cenám dvojnásobných maleb za provádění barevné malby tónované na tónovacích automatech, v odstínu středně sytém</t>
  </si>
  <si>
    <t>295</t>
  </si>
  <si>
    <t>784221101</t>
  </si>
  <si>
    <t>Malby z malířských směsí otěruvzdorných za sucha dvojnásobné, bílé za sucha otěruvzdorné dobře v místnostech výšky do 3,80 m</t>
  </si>
  <si>
    <t>1.NP 
10159.30+3.20*((4.500-0.250)+(13.020-2.620)+(6.500-1.430)-(0.900*2.0+1.250*2.350+0.8*2.0))=102,1240 [A] 
1022.90+3.20*2*(2.100+1.18)-(1.17*1.75+0.9*2.0)=20,0445 [B] 
1041.20+3.20*2*(1.11+1.11)-0.6*2.0=14,2080 [C] 
1051.70+3.20*2*(1.33+1.2)-0.8*2.0-(2*(1.330+1.28)-0.8)*2.0=7,4520 [D] 
10624.30+3.20*(2*6.85+2.62+2*0.5+2*4.4+1.36)-(0.6*2.0+0.9*2.0*2+0.9*2.4+1.210*2.020)-3.20*(2*5*0.30+7*0.30)=86,5118 [E] 
10711.10+3.10*2*(2.01+0.32+0.7+0.97+4.14)-(0.9*2.0+3*0.8*2.0)=54,9680 [F] 
1084.60=4,6000 [G] 
1095.30=5,3000 [H] 
1105.30+2.70*2*(1.890+2.820)-0.8*2.0-0.600*(2.700+0.600)=27,1540 [I] 
11126.60+3.10*2*(5.900+4.400+0.4)+4*0.500*1.175+2*0.50*1.170-(0.90*2.0+2*1.17*1.75)=90,5650 [J] 
11219.40+3.10*2*(4.350+4.440)+0.50*1.75*4+2*0.50*1.17-(0.9*2.0+2*1.17*1.75)=72,6730 [K] 
11310.40+2*0.25*1.75+0.25*1.130+2*0.65*2.35+0.65*1.250+3.2*2*(4.76+3.24)-(1.25*2.35+1.13*1.75+2*0.9*2.0)=58,1100 [L] 
1144.50+2*0.25*1.75+0.25*1.17+3.20*2*(1.64+2.875)-1.17*1.75=32,5160 [M] 
Mezisoučet: A+B+C+D+E+F+G+H+I+J+K+L+M=576,2263 [N] 
2:NP 
20120.70+3.15*2*(6.530+2.630+0.25)-(0.9*2.0*3+1.17*1.75)-3.15*2*9*0.30=55,5255 [O] 
2021.20+3.15*2*(1.11+1.14)+0.25*2*0.900+0.25*0.600-(0.6*0.9+0.6*2.0)=14,2350 [P] 
20312.70+3.0*2*(2.14+3.905+0.900+1.065+0.17)-3*0.8*2.0=56,9800 [Q] 
2043.80+3.0*2*(2.63+1.79)-0.8*2.0-(2*(2.63+1.79)-0.8)*2.0=12,6400 [R] 
2055.30+3.0*2*(1.89+2.82)-0.8*2.0-(2*(1.89+2.82)-0.8)*2.0=14,7200 [S] 
2065.30+3.0*2*(1.89+2.82)-0.8*2.0-(2*(2.82+1.89)-0.8)*2.0=14,7200 [T] 
20746.20+3.0*2*(9.89+4.60)+0.4*1.75*8+0.4*1.17*3+0.4*1.45+0.4*2.100*4+0.4*1.260*2-(0.9*2.0*2+3*1.17*1.75+1.45*1.75)=132,8120 [U] 
20810.70+3.0*2*(4.600+2.330)+0.4*1.75*2+0.4*1.17+0.4*2.100*2+0.4*1.260-(1.17*1.75+0.9*2.0)-0.6*(3.750+0.600)=49,8745 [V] 
20914.20+3.0*2*(3.24+2.285+0.100+3.035)+0.25*1.75*2+0.25*1.17+2*0.49*2.35+0.49*1.25-(1.25*2.35+1.17*1.75)=65,2580 [W] 
2104.90+3.0*2*(3.035+1.64)+0.25*1.75*2+0.25*1.17-(0.9*2.0+1.17*1.7)=30,3285 [X] 
Mezisoučet: O+P+Q+R+S+T+U+V+W+X=447,0935 [Y] 
3.NP 
30120.70+3.15*2*(2.63+6.53+0.25)-(1.17*1.75+3*0.9*2.0)-3.15*2*9*0.30=55,5255 [Z] 
3021.20+3.15*2*(1.11+1.14)+0.25*0.9*2+0.25*0.6-(0.6*0.9+0.6*2.0)=14,2350 [AA] 
30312.10+3.0*2*(0.32+3.85+0.9+1.120+1.180+1.060)-(0.9*2.0+3*0.8*2.0)=56,0800 [AB] 
3044.40+3.0*2*(2.53+1.79)-0.8*2.0-(2*(2.53+1.79)-0.8)*2.0=13,0400 [AC] 
3055.30+3.0*2*(1.89+2.82)-0.8*2.0-(2*(1.89+2.82)-0.8)*2.0=14,7200 [AD] 
3065.30+3.0*2*(1.89+2.82)-0.8*2.0-0.6*(2.700+0.600)=29,9800 [AE] 
30723.30+3.0*2*(4.60+5.065)+4*0.400*1.75+2*0.4*1.17+0.4*2.100+0.4*1.26-(2*1.17*1.75+0.9*2.0)=80,4750 [AF] 
30812.10+3.0*2*(2.635+4.60)+0.4*1.75*2+0.4*1.75+0.4*2.10*2+0.4*1.260-(0.9*2.0+1.17*1.75)=55,9465 [AG] 
30920.40+3.0*2*(4.600+4.36)+4*0.4*1.750+0.4*1.17*2+0.4*2.10*2+0.4*1.26-(2*1.17*1.75+0.9*2.0)=74,1850 [AH] 
31010.60+3.0*2*(3.24+4.92)+0.25*1.75*2+0.25*1.17+0.49*2.35*2+0.49*1.25-(1.25*2.35+1.17*1.75)=58,6580 [AI] 
3114.80+3.0*2*(3.035+1.64)+0.25*1.75*2+0.25*1.7-(0.*2.0+1.17*1.75)= 
Mezisoučet: Z+AA+AB+AC+AD+AE+AF+AG+AH+AI+AJ= 
4.NP 
40120.70+3.15*2*(0.79+0.90+0.94+0.47+0.90+4.270+0.60+0.26)+0.25*1.75*2+0.25*1.17-(3*0.9*2.0+0.6*2.0+1.17*1.75)-3.15*2*9*0.30=53,7290 [AL] 
4021.20+3.15*2*(1.13+1.14)+0.25*0.900*2+0.25*0.600-(0.6*2.0+0.6*0.9)=14,3610 [AM] 
40312.10+3.0*2*(0.17+0.510+1.270+1.155+1.550+1.370+2.485)-(3*0.8*2.0+3*0.9*2.0)=52,9600 [AN] 
4044.00+3.0*2*(2.315+2.110)-0.8*2.0-(2*(2.11+2.315)-0.8)*2.0=12,8500 [AO] 
4055.30+3.0*2*(2.850+1.89)-0.8*2.0-(2*(1.89+2.85)-0.8)*2.0=14,7800 [AP] 
4065.30+3.0*2*(2.850+1.89)-0.8*2.0-0.6*(2.700+0.600)=30,1600 [AQ] 
40718.10+3.325*2*(4.770+3.800)-0.9*2.0=73,2905 [AR] 
40813.80+3.325*2*(2.885+4.77)-0.9*2.0=62,9058 [AS] 
40925.30+3.325*2*(5.345+4.770)-0.9*2.0=90,7647 [AT] 
4107.90+3.325*2*(4.920+0130+1.250+0.240)+2*0.49*2.35+0.49*1.25-(2*0.9*2.0+0.8*2.0+1.25*2.35)=909,8045 [AU] 
4112.90+3.0*2*(1.855+1.590)+0.25*1.75*2+0.25*1.20-(0.9*2.0+1.200*1.750)=20,8450 [AV] 
4124.50+3.0*2*(2.965+1.590)+0.2*1.75*2+0.25*1.20-(0.8*2.0+1.2*1.750)=29,1300 [AW] 
Mezisoučet: AL+AM+AN+AO+AP+AQ+AR+AS+AT+AU+AV+AW=1 365,5805 [AX] 
Celkem: A+B+C+D+E+F+G+H+I+J+K+L+M+O+P+Q+R+S+T+U+V+W+X+Z+AA+AB+AC+AD+AE+AF+AG+AH+AI+AJ+AL+AM+AN+AO+AP+AQ+AR+AS+AT+AU+AV+AW=</t>
  </si>
  <si>
    <t>296</t>
  </si>
  <si>
    <t>784221107</t>
  </si>
  <si>
    <t>Malby z malířských směsí otěruvzdorných za sucha dvojnásobné, bílé za sucha otěruvzdorné dobře na schodišti o výšce podlaží do 3,80 m</t>
  </si>
  <si>
    <t>297</t>
  </si>
  <si>
    <t>784221153</t>
  </si>
  <si>
    <t>Malby z malířských směsí otěruvzdorných za sucha Příplatek k cenám dvojnásobných maleb na tónovacích automatech, v odstínu středně sytém</t>
  </si>
  <si>
    <t>Mezisoučet: = 
1.NP 
1013.20*((4.500-0.250)+(13.020-2.620)+(6.500-1.430)-(0.900*2.0+1.250*2.350+0.8*2.0))=42,8240 [B] 
1023.20*2*(2.100+1.18)-(1.17*1.75+0.9*2.0)=17,1445 [C] 
1043.20*2*(1.11+1.11)-0.6*2.0=13,0080 [D] 
1053.20*2*(1.33+1.2)-0.8*2.0-(2*(1.330+1.28)-0.8)*2.0=5,7520 [E] 
1063.20*(2*6.85+2.62+2*0.5+2*4.4+1.36)-(0.6*2.0+0.9*2.0*2+0.9*2.4+1.210*2.020)=78,5318 [F] 
1073.10*2*(2.01+0.32+0.7+0.97+4.14)-(0.9*2.0+3*0.8*2.0)=43,8680 [G] 
1082.70*2*(2.610+1.800)-0.8*2.0-(2*(1.800+2.610)-0.8)*2.0=6,1740 [H] 
1092.70*2*(1.890+2.820)-0.8*2.0-(2*(1.89+2.820)-0.8)*2.0=6,5940 [I] 
1102.70*2*(1.890+2.820)-0.8*2.0-(2*(1.890+2.820)-0.8)*2.0=6,5940 [J] 
1113.10*2*(5.900+4.400+2*0.500+0.4)-(1.22*2.1+2*1.17*1.75)=65,8830 [K] 
1123.10*2*(4.350+4.440+2*0.500+0.15)-(0.9*2.0+2*1.17*1.75)=55,7330 [L] 
1132*2*0.34*1.75+2*0.65*2.35+3.2*2*(4.76+3.24)-(1.25*2.35+1.13*1.75+2*0.9*2.0)=48,1200 [M] 
1142*0.34*1.75+3.20*2*(1.64+2.875)-1.17*1.75=28,0385 [N] 
= 
Mezisoučet: B+C+D+E+F+G+H+I+J+K+L+M+N+O= 
2:NP 
2013.15*2*(6.530+2.630+0.25)-(0.9*2.0*3+1.17*1.75)=51,8355 [Q] 
2023.15*2*(1.11+1.14+0.25)-(0.6*0.9+0.6*2.0)=14,0100 [R] 
2033.0*2*(2.14+3.905+0.900+1.065+0.17)-3*0.8*2.0=44,2800 [S] 
2043.0*2*(2.63+1.79)-0.8*2.0-(2*(2.63+1.79)-0.8)*2.0=8,8400 [T] 
2053.0*2*(1.89+2.82)-0.8*2.0-(2*(1.89+2.82)-0.8)*2.0=9,4200 [U] 
2063.0*2*(1.89+2.82)-0.8*2.0-(2*(2.82+1.89)-0.8)*2.0=9,4200 [V] 
2073.0*2*(9.89+4.60+6*0.4)-(0.9*2.0*2+3*1.17*1.75+1.45*1.75)=89,0600 [W] 
2083.0*2*(4.600+2.330+2*0.40)-(1.17*1.75+0.9*2.0)-0.6*4.60=39,7725 [X] 
2093.0*2*(3.24+2.285+0.100+3.035+0.25)+2*0.49*2.35-(1.25*2.35+1.17*1.75)=50,7780 [Y] 
2103.0*2*(3.035+1.64+0.34)-(0.9*2.0+1.17*1.7)=26,3010 [Z] 
Mezisoučet: Q+R+S+T+U+V+W+X+Y+Z=343,7170 [AA] 
3.NP 
3013.15*2*(2.63+6.53+0.25)-(1.17*1.75+3*0.9*2.0)=51,8355 [AB] 
3023.15*2*(1.11+1.14+0.25)-(0.6*0.9+0.6*2.0)=14,0100 [AC] 
3033.0*2*(0.32+3.85+0.9+1.120+1.180+1.060)-(0.9*2.0+3*0.8*2.0)=43,9800 [AD] 
3043.0*2*(2.53+1.79)-0.8*2.0-(2*(2.53+1.79)-0.8)*2.0=8,6400 [AE] 
3053.0*2*(1.89+2.82)-0.8*2.0-(2*(1.89+2.82)-0.8)*2.0=9,4200 [AF] 
3063.0*2*(1.89+2.82)-0.8*2.0-0.6*2.82=24,9680 [AG] 
3073.0*2*(4.60+5.065+2*0.4+0.5)-(2*1.17*1.75+0.9*2.0)=59,8950 [AH] 
3083.0*2*(2.635+4.60+0.5+0.4)-(0.9*2.0+1.17*1.75)=44,9625 [AI] 
3093.0*2*(4.600+4.36+2*0.4+0.5)-(2*1.17*1.75+0.9*2.0)=55,6650 [AJ] 
3103.0*2*(3.24+4.92+0.32)+2*0.49*2.35-(1.25*2.35+1.17*1.75)=48,1980 [AK] 
3113.0*2*(3.035+1.64+0.32)-(0.*2.0+1.17*1.75)= 
Mezisoučet: AB+AC+AD+AE+AF+AG+AH+AI+AJ+AK+AL= 
4.NP 
4013.15*2*(0.79+0.90+0.94+0.47+0.90+4.300+0.60+0.26+0.25+0.15)-(3*0.9*2.0+0.6*2.0+1.17*1.75)=51,5805 [AN] 
4023.15*2*(1.13+1.14+0.25)-(0.6*2.0+0.6*0.9)=14,1360 [AO] 
4033.0*2*(0.17+0.510+1.270+1.155+1.550+1.370+2.485)-(3*0.8*2.0+3*0.9*2.0)=40,8600 [AP] 
4043.0*2*(2.315+2.110)-0.8*2.0-(2*(2.11+2.315)-0.8)*2.0=8,8500 [AQ] 
4053.0*2*(2.850+1.89)-0.8*2.0-(2*(1.89+2.85)-0.8)*2.0=9,4800 [AR] 
4063.0*2*(2.850+1.89)-0.8*2.0-0.6*2.85=25,1300 [AS] 
4073.325*2*(4.770+3.800)+3.50*2*0.17-0.9*2.0=56,3805 [AT] 
4083.325*2*(2.885+4.77)+3.50*2*0.17-0.9*2.0=50,2958 [AU] 
4093.325*2*(5.345+4.770)+3.50*2*0.17-0.9*2.0=66,6547 [AV] 
4103.325*2*(4.920+0.230+1.250+0.140)+2*0.49*2.35-(2*0.9*2.0+0.8*2.0+1.25*2.35)=37,6565 [AW] 
4113.0*2*(1.855+1.590+0.34)-(0.9*2.0+1.200*1.750)=18,8100 [AX] 
4123.0*2*(2.965+1.590+0.34)-(0.8*2.0+1.2*1.750)=25,6700 [AY] 
Mezisoučet: AN+AO+AP+AQ+AR+AS+AT+AU+AV+AW+AX+AY=405,5040 [AZ] 
Celkem: B+C+D+E+F+G+H+I+J+K+L+M+N+O+Q+R+S+T+U+V+W+X+Y+Z+AB+AC+AD+AE+AF+AG+AH+AI+AJ+AK+AL+AN+AO+AP+AQ+AR+AS+AT+AU+AV+AW+AX+AY= 
1.NP 
10159.30+3.20*((4.500-0.250)+(13.020-2.620)+(6.500-1.430)-(0.900*2.0+1.250*2.350+0.8*2.0))=102,1240 [BB] 
1022.90+3.20*2*(2.100+1.18)-(1.17*1.75+0.9*2.0)=20,0445 [BC] 
1041.20+3.20*2*(1.11+1.11)-0.6*2.0=14,2080 [BD] 
1051.70+3.20*2*(1.33+1.2)-0.8*2.0-(2*(1.330+1.28)-0.8)*2.0=7,4520 [BE] 
10624.30+3.20*(2*6.85+2.62+2*0.5+2*4.4+1.36)-(0.6*2.0+0.9*2.0*2+0.9*2.4+1.210*2.020)-3.20*(2*5*0.30+7*0.30)=86,5118 [BF] 
10711.10+3.10*2*(2.01+0.32+0.7+0.97+4.14)-(0.9*2.0+3*0.8*2.0)=54,9680 [BG] 
1084.60=4,6000 [BH] 
1095.30=5,3000 [BI] 
1105.30+2.70*2*(1.890+2.820)-0.8*2.0-0.600*(2.700+0.600)=27,1540 [BJ] 
11126.60+3.10*2*(5.900+4.400+0.4)+4*0.500*1.175+2*0.50*1.170-(0.90*2.0+2*1.17*1.75)=90,5650 [BK] 
11219.40+3.10*2*(4.350+4.440)+0.50*1.75*4+2*0.50*1.17-(0.9*2.0+2*1.17*1.75)=72,6730 [BL] 
11310.40+2*0.25*1.75+0.25*1.130+2*0.65*2.35+0.65*1.250+3.2*2*(4.76+3.24)-(1.25*2.35+1.13*1.75+2*0.9*2.0)=58,1100 [BM] 
1144.50+2*0.25*1.75+0.25*1.17+3.20*2*(1.64+2.875)-1.17*1.75=32,5160 [BN] 
Mezisoučet: BB+BC+BD+BE+BF+BG+BH+BI+BJ+BK+BL+BM+BN=576,2263 [BO] 
2:NP 
20120.70+3.15*2*(6.530+2.630+0.25)-(0.9*2.0*3+1.17*1.75)-3.15*2*9*0.30=55,5255 [BP] 
2021.20+3.15*2*(1.11+1.14)+0.25*2*0.900+0.25*0.600-(0.6*0.9+0.6*2.0)=14,2350 [BQ] 
20312.70+3.0*2*(2.14+3.905+0.900+1.065+0.17)-3*0.8*2.0=56,9800 [BR] 
2043.80+3.0*2*(2.63+1.79)-0.8*2.0-(2*(2.63+1.79)-0.8)*2.0=12,6400 [BS] 
2055.30+3.0*2*(1.89+2.82)-0.8*2.0-(2*(1.89+2.82)-0.8)*2.0=14,7200 [BT] 
2065.30+3.0*2*(1.89+2.82)-0.8*2.0-(2*(2.82+1.89)-0.8)*2.0=14,7200 [BU] 
20746.20+3.0*2*(9.89+4.60)+0.4*1.75*8+0.4*1.17*3+0.4*1.45+0.4*2.100*4+0.4*1.260*2-(0.9*2.0*2+3*1.17*1.75+1.45*1.75)=132,8120 [BV] 
20810.70+3.0*2*(4.600+2.330)+0.4*1.75*2+0.4*1.17+0.4*2.100*2+0.4*1.260-(1.17*1.75+0.9*2.0)-0.6*(3.750+0.600)=49,8745 [BW] 
20914.20+3.0*2*(3.24+2.285+0.100+3.035)+0.25*1.75*2+0.25*1.17+2*0.49*2.35+0.49*1.25-(1.25*2.35+1.17*1.75)=65,2580 [BX] 
2104.90+3.0*2*(3.035+1.64)+0.25*1.75*2+0.25*1.17-(0.9*2.0+1.17*1.7)=30,3285 [BY] 
Mezisoučet: BP+BQ+BR+BS+BT+BU+BV+BW+BX+BY=447,0935 [BZ] 
3.NP 
30120.70+3.15*2*(2.63+6.53+0.25)-(1.17*1.75+3*0.9*2.0)-3.15*2*9*0.30=55,5255 [CA] 
3021.20+3.15*2*(1.11+1.14)+0.25*0.9*2+0.25*0.6-(0.6*0.9+0.6*2.0)=14,2350 [CB] 
30312.10+3.0*2*(0.32+3.85+0.9+1.120+1.180+1.060)-(0.9*2.0+3*0.8*2.0)=56,0800 [CC] 
3044.40+3.0*2*(2.53+1.79)-0.8*2.0-(2*(2.53+1.79)-0.8)*2.0=13,0400 [CD] 
3055.30+3.0*2*(1.89+2.82)-0.8*2.0-(2*(1.89+2.82)-0.8)*2.0=14,7200 [CE] 
3065.30+3.0*2*(1.89+2.82)-0.8*2.0-0.6*(2.700+0.600)=29,9800 [CF] 
30723.30+3.0*2*(4.60+5.065)+4*0.400*1.75+2*0.4*1.17+0.4*2.100+0.4*1.26-(2*1.17*1.75+0.9*2.0)=80,4750 [CG] 
30812.10+3.0*2*(2.635+4.60)+0.4*1.75*2+0.4*1.75+0.4*2.10*2+0.4*1.260-(0.9*2.0+1.17*1.75)=55,9465 [CH] 
30920.40+3.0*2*(4.600+4.36)+4*0.4*1.750+0.4*1.17*2+0.4*2.10*2+0.4*1.26-(2*1.17*1.75+0.9*2.0)=74,1850 [CI] 
31010.60+3.0*2*(3.24+4.92)+0.25*1.75*2+0.25*1.17+0.49*2.35*2+0.49*1.25-(1.25*2.35+1.17*1.75)=58,6580 [CJ] 
3114.80+3.0*2*(3.035+1.64)+0.25*1.75*2+0.25*1.7-(0.*2.0+1.17*1.75)= 
Mezisoučet: CA+CB+CC+CD+CE+CF+CG+CH+CI+CJ+CK= 
4.NP 
40120.70+3.15*2*(0.79+0.90+0.94+0.47+0.90+4.270+0.60+0.26)+0.25*1.75*2+0.25*1.17-(3*0.9*2.0+0.6*2.0+1.17*1.75)-3.15*2*9*0.30=53,7290 [CM] 
4021.20+3.15*2*(1.13+1.14)+0.25*0.900*2+0.25*0.600-(0.6*2.0+0.6*0.9)=14,3610 [CN] 
40312.10+3.0*2*(0.17+0.510+1.270+1.155+1.550+1.370+2.485)-(3*0.8*2.0+3*0.9*2.0)=52,9600 [CO] 
4044.00+3.0*2*(2.315+2.110)-0.8*2.0-(2*(2.11+2.315)-0.8)*2.0=12,8500 [CP] 
4055.30+3.0*2*(2.850+1.89)-0.8*2.0-(2*(1.89+2.85)-0.8)*2.0=14,7800 [CQ] 
4065.30+3.0*2*(2.850+1.89)-0.8*2.0-0.6*(2.700+0.600)=30,1600 [CR] 
40718.10+3.325*2*(4.770+3.800)-0.9*2.0=73,2905 [CS] 
40813.80+3.325*2*(2.885+4.77)-0.9*2.0=62,9058 [CT] 
40925.30+3.325*2*(5.345+4.770)-0.9*2.0=90,7647 [CU] 
4107.90+3.325*2*(4.920+0130+1.250+0.240)+2*0.49*2.35+0.49*1.25-(2*0.9*2.0+0.8*2.0+1.25*2.35)=909,8045 [CV] 
4112.90+3.0*2*(1.855+1.590)+0.25*1.75*2+0.25*1.20-(0.9*2.0+1.200*1.750)=20,8450 [CW] 
4124.50+3.0*2*(2.965+1.590)+0.2*1.75*2+0.25*1.20-(0.8*2.0+1.2*1.750)=29,1300 [CX] 
Mezisoučet: CM+CN+CO+CP+CQ+CR+CS+CT+CU+CV+CW+CX=1 365,5805 [CY] 
Celkem: BB+BC+BD+BE+BF+BG+BH+BI+BJ+BK+BL+BM+BN+BP+BQ+BR+BS+BT+BU+BV+BW+BX+BY+CA+CB+CC+CD+CE+CF+CG+CH+CI+CJ+CK+CM+CN+CO+CP+CQ+CR+CS+CT+CU+CV+CW+CX=</t>
  </si>
  <si>
    <t>298</t>
  </si>
  <si>
    <t>784331001</t>
  </si>
  <si>
    <t>Malby protiplísňové dvojnásobné, bílé v místnostech výšky do 3,80 m</t>
  </si>
  <si>
    <t>1.PP 
0018.60+41.35=49,9500 [A] 
0022.60+10.31=12,9100 [B] 
00325.00+65.07=90,0700 [C] 
00423.20+66.32=89,5200 [D] 
0053.40+13.45=16,8500 [E] 
00618.40+55.45=73,8500 [F] 
00713.60+29.11=42,7100 [G] 
Celkem: A+B+C+D+E+F+G=375,8600 [H]</t>
  </si>
  <si>
    <t>Ostatní konstrukce a práce, bourání</t>
  </si>
  <si>
    <t>35</t>
  </si>
  <si>
    <t>949101111</t>
  </si>
  <si>
    <t>Lešení pomocné pracovní pro objekty pozemních staveb pro zatížení do 150 kg/m2, o výšce lešeňové podlahy do 1,9 m</t>
  </si>
  <si>
    <t>1.PP 
0018.60=8,6000 [A] 
0022.60=2,6000 [B] 
00325.00=25,0000 [C] 
00423.20=23,2000 [D] 
0053.40=3,4000 [E] 
00618.40=18,4000 [F] 
00713.60=13,6000 [G] 
Mezisoučet: A+B+C+D+E+F+G=94,8000 [H] 
1.NP 
10159.30=59,3000 [I] 
1022.90=2,9000 [J] 
1041.20=1,2000 [K] 
1051.70=1,7000 [L] 
10624.30=24,3000 [M] 
10711.10=11,1000 [N] 
1084.60=4,6000 [O] 
1095.30=5,3000 [P] 
1105.30=5,3000 [Q] 
11126.60=26,6000 [R] 
11219.40=19,4000 [S] 
11310.40=10,4000 [T] 
1144.50=4,5000 [U] 
Mezisoučet: I+J+K+L+M+N+O+P+Q+R+S+T+U=176,6000 [V] 
2.NP 
20120.70=20,7000 [W] 
2021.20=1,2000 [X] 
20312.70=12,7000 [Y] 
2043.80=3,8000 [Z] 
2055.30=5,3000 [AA] 
2065.30=5,3000 [AB] 
20746.20=46,2000 [AC] 
20810.70=10,7000 [AD] 
20914.20=14,2000 [AE] 
2104.90=4,9000 [AF] 
Mezisoučet: W+X+Y+Z+AA+AB+AC+AD+AE+AF=125,0000 [AG] 
3.NP 
30120.70=20,7000 [AH] 
3021.20=1,2000 [AI] 
30312.10=12,1000 [AJ] 
3044.40=4,4000 [AK] 
3055.30=5,3000 [AL] 
3065.30=5,3000 [AM] 
30723.30=23,3000 [AN] 
30812.10=12,1000 [AO] 
30920.40=20,4000 [AP] 
31010.60=10,6000 [AQ] 
3114.80=4,8000 [AR] 
Mezisoučet: AH+AI+AJ+AK+AL+AM+AN+AO+AP+AQ+AR=120,2000 [AS] 
4.NP 
40120.70=20,7000 [AT] 
4021.20=1,2000 [AU] 
40312.10=12,1000 [AV] 
4044.00=4,0000 [AW] 
4055.30=5,3000 [AX] 
4065.30=5,3000 [AY] 
40718.10=18,1000 [AZ] 
40813.80=13,8000 [BA] 
40925.30=25,3000 [BB] 
4107.90=7,9000 [BC] 
4112.90=2,9000 [BD] 
4124.50=4,5000 [BE] 
Mezisoučet: AT+AU+AV+AW+AX+AY+AZ+BA+BB+BC+BD+BE=121,1000 [BF] 
Celkem: A+B+C+D+E+F+G+I+J+K+L+M+N+O+P+Q+R+S+T+U+W+X+Y+Z+AA+AB+AC+AD+AE+AF+AH+AI+AJ+AK+AL+AM+AN+AO+AP+AQ+AR+AT+AU+AV+AW+AX+AY+AZ+BA+BB+BC+BD+BE=637,7000 [BG] 
BG * 0.4Koeficient množství=255,0800 [BH]</t>
  </si>
  <si>
    <t>1. Vceně jsou započteny i náklady na montáž, opotřebení a demontáž lešení. 2. Vceně nejsou započteny náklady na manipulaci slešením; tyto jsou již zahrnuty vcenách příslušných stavebních prací. 3. Množství měrných jednotek se určuje m2 podlahové plochy, na které se práce provádí.</t>
  </si>
  <si>
    <t>36</t>
  </si>
  <si>
    <t>949101112</t>
  </si>
  <si>
    <t>Lešení pomocné pracovní pro objekty pozemních staveb pro zatížení do 150 kg/m2, o výšce lešeňové podlahy přes 1,9 do 3,5 m</t>
  </si>
  <si>
    <t>1.PP 
0018.60=8,6000 [A] 
0022.60=2,6000 [B] 
00325.00=25,0000 [C] 
00423.20=23,2000 [D] 
0053.40=3,4000 [E] 
00618.40=18,4000 [F] 
00713.60=13,6000 [G] 
Mezisoučet: A+B+C+D+E+F+G=94,8000 [H] 
1.NP 
10159.30=59,3000 [I] 
1022.90=2,9000 [J] 
1041.20=1,2000 [K] 
1051.70=1,7000 [L] 
10624.30=24,3000 [M] 
10711.10=11,1000 [N] 
1084.60=4,6000 [O] 
1095.30=5,3000 [P] 
1105.30=5,3000 [Q] 
11126.60=26,6000 [R] 
11219.40=19,4000 [S] 
11310.40=10,4000 [T] 
1144.50=4,5000 [U] 
Mezisoučet: I+J+K+L+M+N+O+P+Q+R+S+T+U=176,6000 [V] 
2.NP 
20120.70=20,7000 [W] 
2021.20=1,2000 [X] 
20312.70=12,7000 [Y] 
2043.80=3,8000 [Z] 
2055.30=5,3000 [AA] 
2065.30=5,3000 [AB] 
20746.20=46,2000 [AC] 
20810.70=10,7000 [AD] 
20914.20=14,2000 [AE] 
2104.90=4,9000 [AF] 
Mezisoučet: W+X+Y+Z+AA+AB+AC+AD+AE+AF=125,0000 [AG] 
3.NP 
30120.70=20,7000 [AH] 
3021.20=1,2000 [AI] 
30312.10=12,1000 [AJ] 
3044.40=4,4000 [AK] 
3055.30=5,3000 [AL] 
3065.30=5,3000 [AM] 
30723.30=23,3000 [AN] 
30812.10=12,1000 [AO] 
30920.40=20,4000 [AP] 
31010.60=10,6000 [AQ] 
3114.80=4,8000 [AR] 
Mezisoučet: AH+AI+AJ+AK+AL+AM+AN+AO+AP+AQ+AR=120,2000 [AS] 
4.NP 
40120.70=20,7000 [AT] 
4021.20=1,2000 [AU] 
40312.10=12,1000 [AV] 
4044.00=4,0000 [AW] 
4055.30=5,3000 [AX] 
4065.30=5,3000 [AY] 
40718.10=18,1000 [AZ] 
40813.80=13,8000 [BA] 
40925.30=25,3000 [BB] 
4107.90=7,9000 [BC] 
4112.90=2,9000 [BD] 
4124.50=4,5000 [BE] 
Mezisoučet: AT+AU+AV+AW+AX+AY+AZ+BA+BB+BC+BD+BE=121,1000 [BF] 
Celkem: A+B+C+D+E+F+G+I+J+K+L+M+N+O+P+Q+R+S+T+U+W+X+Y+Z+AA+AB+AC+AD+AE+AF+AH+AI+AJ+AK+AL+AM+AN+AO+AP+AQ+AR+AT+AU+AV+AW+AX+AY+AZ+BA+BB+BC+BD+BE=637,7000 [BG] 
BG * 0.6Koeficient množství=382,6200 [BH]</t>
  </si>
  <si>
    <t>37</t>
  </si>
  <si>
    <t>975043111</t>
  </si>
  <si>
    <t>Jednořadové podchycení stropů pro osazení nosníků dřevěnou výztuhou v. podchycení do 3,5 m, a při zatížení hmotností do 750 kg/m</t>
  </si>
  <si>
    <t>38</t>
  </si>
  <si>
    <t>975048111</t>
  </si>
  <si>
    <t>Jednořadové podchycení stropů pro osazení nosníků dřevěnou výztuhou Příplatek k cenám za každý další 1 m výšky přes 3,50 m a při zatížení hmotností do 750 kg/m</t>
  </si>
  <si>
    <t>998</t>
  </si>
  <si>
    <t>Přesun hmot</t>
  </si>
  <si>
    <t>39</t>
  </si>
  <si>
    <t>998017002</t>
  </si>
  <si>
    <t>Přesun hmot pro budovy občanské výstavby, bydlení, výrobu a služby s omezením mechanizace vodorovná dopravní vzdálenost do 100 m pro budovy s jakoukoliv nosnou</t>
  </si>
  <si>
    <t>Přesun hmot pro budovy občanské výstavby, bydlení, výrobu a služby s omezením mechanizace vodorovná dopravní vzdálenost do 100 m pro budovy s jakoukoliv nosnou konstrukcí výšky přes 6 do 12 m</t>
  </si>
  <si>
    <t>1. Ceny -7001 až -7006 lze použít vpřípadě, kdy dochází ke ztížení přesunu např. tím, že není možné instalovat jeřáb. 2. Kcenám -7001 až -7006 lze použít příplatky za zvětšený přesun -1014 až -1019, -2034 až -2039 nebo -2114 až 2119. 3. Jestliže pro svislý přesun používá zařízení investora (např. výtah vbudově), užijí se pro ocenění přesunu hmot ceny stanovené pro nejmenší výšku, tj. 6 m.</t>
  </si>
  <si>
    <t>40</t>
  </si>
  <si>
    <t>998018002</t>
  </si>
  <si>
    <t>Přesun hmot pro budovy občanské výstavby, bydlení, výrobu a služby ruční - bez užití mechanizace vodorovná dopravní vzdálenost do 100 m pro budovy s jakoukoliv</t>
  </si>
  <si>
    <t>Přesun hmot pro budovy občanské výstavby, bydlení, výrobu a služby ruční - bez užití mechanizace vodorovná dopravní vzdálenost do 100 m pro budovy s jakoukoliv nosnou konstrukcí výšky přes 6 do 12 m</t>
  </si>
  <si>
    <t>41</t>
  </si>
  <si>
    <t>998018011</t>
  </si>
  <si>
    <t>Přesun hmot pro budovy občanské výstavby, bydlení, výrobu a služby ruční - bez užití mechanizace Příplatek k cenám za ruční zvětšený přesun přes vymezenou nejvě</t>
  </si>
  <si>
    <t>Přesun hmot pro budovy občanské výstavby, bydlení, výrobu a služby ruční - bez užití mechanizace Příplatek k cenám za ruční zvětšený přesun přes vymezenou největší dopravní vzdálenost za každých dalších i započatých 100 m</t>
  </si>
  <si>
    <t>HZS</t>
  </si>
  <si>
    <t>Hodinové zúčtovací sazby</t>
  </si>
  <si>
    <t>299</t>
  </si>
  <si>
    <t>HZS1292</t>
  </si>
  <si>
    <t>Hodinové zúčtovací sazby profesí HSV zemní a pomocné práce stavební dělník</t>
  </si>
  <si>
    <t>HOD</t>
  </si>
  <si>
    <t>300</t>
  </si>
  <si>
    <t>HZS1311</t>
  </si>
  <si>
    <t>Hodinové zúčtovací sazby profesí HSV provádění konstrukcí omítkář</t>
  </si>
  <si>
    <t>301</t>
  </si>
  <si>
    <t>HZS1341</t>
  </si>
  <si>
    <t>Hodinové zúčtovací sazby profesí HSV provádění konstrukcí lešenář</t>
  </si>
  <si>
    <t>302</t>
  </si>
  <si>
    <t>HZS2121</t>
  </si>
  <si>
    <t>Hodinové zúčtovací sazby profesí PSV provádění stavebních konstrukcí truhlář</t>
  </si>
  <si>
    <t>303</t>
  </si>
  <si>
    <t>HZS2131</t>
  </si>
  <si>
    <t>Hodinové zúčtovací sazby profesí PSV provádění stavebních konstrukcí zámečník</t>
  </si>
  <si>
    <t>304</t>
  </si>
  <si>
    <t>HZS2171</t>
  </si>
  <si>
    <t>Hodinové zúčtovací sazby profesí PSV provádění stavebních konstrukcí sádrokartonář</t>
  </si>
  <si>
    <t>305</t>
  </si>
  <si>
    <t>HZS2311</t>
  </si>
  <si>
    <t>Hodinové zúčtovací sazby profesí PSV úpravy povrchů a podlahy malíř, natěrač, lakýrník</t>
  </si>
  <si>
    <t>306</t>
  </si>
  <si>
    <t>HZS2321</t>
  </si>
  <si>
    <t>Hodinové zúčtovací sazby profesí PSV úpravy povrchů a podlahy obkladač</t>
  </si>
  <si>
    <t>307</t>
  </si>
  <si>
    <t>HZS2331</t>
  </si>
  <si>
    <t>Hodinové zúčtovací sazby profesí PSV úpravy povrchů a podlahy podlahář</t>
  </si>
  <si>
    <t>308</t>
  </si>
  <si>
    <t>HZS2491</t>
  </si>
  <si>
    <t>Hodinové zúčtovací sazby profesí PSV zednické výpomoci a pomocné práce PSV dělník zednických výpomocí</t>
  </si>
  <si>
    <t>309</t>
  </si>
  <si>
    <t>HZS2492</t>
  </si>
  <si>
    <t>Hodinové zúčtovací sazby profesí PSV zednické výpomoci a pomocné práce PSV pomocný dělník PSV</t>
  </si>
  <si>
    <t>ASŘ-002</t>
  </si>
  <si>
    <t>Nové Konstrukce + Statika</t>
  </si>
  <si>
    <t>Zemní práce</t>
  </si>
  <si>
    <t>132212101</t>
  </si>
  <si>
    <t>Hloubení zapažených i nezapažených rýh šířky do 600 mm ručním nebo pneumatickým nářadím s urovnáním dna do předepsaného profilu a spádu v horninách tř. 3 soudrž</t>
  </si>
  <si>
    <t>Hloubení zapažených i nezapažených rýh šířky do 600 mm ručním nebo pneumatickým nářadím s urovnáním dna do předepsaného profilu a spádu v horninách tř. 3 soudržných</t>
  </si>
  <si>
    <t>0.850*(2*0.600*6.500+0.700*(4.000+4.120+4.001))=13,8420 [A] 
Celkem: A=13,8420 [B] 
B * 0.5Koeficient množství=6,9210 [C]</t>
  </si>
  <si>
    <t>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t>
  </si>
  <si>
    <t>132212102</t>
  </si>
  <si>
    <t>Hloubení zapažených i nezapažených rýh šířky do 600 mm ručním nebo pneumatickým nářadím s urovnáním dna do předepsaného profilu a spádu v horninách tř. 3 nesoud</t>
  </si>
  <si>
    <t>Hloubení zapažených i nezapažených rýh šířky do 600 mm ručním nebo pneumatickým nářadím s urovnáním dna do předepsaného profilu a spádu v horninách tř. 3 nesoudržných</t>
  </si>
  <si>
    <t>132212109</t>
  </si>
  <si>
    <t>Hloubení zapažených i nezapažených rýh šířky do 600 mm ručním nebo pneumatickým nářadím s urovnáním dna do předepsaného profilu a spádu v horninách tř. 3 Přípla</t>
  </si>
  <si>
    <t>Hloubení zapažených i nezapažených rýh šířky do 600 mm ručním nebo pneumatickým nářadím s urovnáním dna do předepsaného profilu a spádu v horninách tř. 3 Příplatek k cenám za lepivost horniny tř. 3</t>
  </si>
  <si>
    <t>133202012</t>
  </si>
  <si>
    <t>Hloubení zapažených i nezapažených šachet plocha výkopu do 20 m2 ručním nebo pneumatickým nářadím s případným nutným přemístěním výkopku ve výkopišti v horninác</t>
  </si>
  <si>
    <t>Hloubení zapažených i nezapažených šachet plocha výkopu do 20 m2 ručním nebo pneumatickým nářadím s případným nutným přemístěním výkopku ve výkopišti v horninách soudržných tř. 3, plocha výkopu přes 4 do 20 m2</t>
  </si>
  <si>
    <t>výtah. šachta2.05*((2*0.9+2.4)*(0.9+2.2))=26,6910 [A] 
Založení pasů+okap. chodník2*6.7*1.15=15,4100 [B] 
Celkem: A+B=42,1010 [C]</t>
  </si>
  <si>
    <t>1. V cenách jsou započteny i náklady na přehození výkopku na přilehlém terénu na vzdálenost do 5 m od hrany šachty nebo naložení na dopravní prostředek. 2. Vcenách 10-2011 až 30-3012 jsou započteny i náklady na svislý přesun horniny po házečkách do 2 metrů.</t>
  </si>
  <si>
    <t>151101101</t>
  </si>
  <si>
    <t>Zřízení pažení a rozepření stěn rýh pro podzemní vedení pro všechny šířky rýhy příložné pro jakoukoliv mezerovitost, hloubky do 2 m</t>
  </si>
  <si>
    <t>výtah. šachta2.05*((2*0.9+2.4)+(0.9+2.2))=14,9650 [A] 
Celkem: A=14,9650 [B]</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</si>
  <si>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t>
  </si>
  <si>
    <t>151101111</t>
  </si>
  <si>
    <t>Odstranění pažení a rozepření stěn rýh pro podzemní vedení s uložením materiálu na vzdálenost do 3 m od kraje výkopu příložné, hloubky do 2 m</t>
  </si>
  <si>
    <t>161101101</t>
  </si>
  <si>
    <t>Svislé přemístění výkopku bez naložení do dopravní nádoby avšak s vyprázdněním dopravní nádoby na hromadu nebo do dopravního prostředku z horniny tř. 1 až 4, př</t>
  </si>
  <si>
    <t>Svislé přemístění výkopku bez naložení do dopravní nádoby avšak s vyprázdněním dopravní nádoby na hromadu nebo do dopravního prostředku z horniny tř. 1 až 4, při hloubce výkopu přes 1 do 2,5 m</t>
  </si>
  <si>
    <t>výtah. šachta2.05*((2*0.9+2.4)*(0.9+2.2))=26,6910 [A] 
Celkem: A=26,6910 [B]</t>
  </si>
  <si>
    <t>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t>
  </si>
  <si>
    <t>162201102</t>
  </si>
  <si>
    <t>Vodorovné přemístění výkopku nebo sypaniny po suchu na obvyklém dopravním prostředku, bez naložení výkopku, avšak se složením bez rozhrnutí z horniny tř. 1 až 4</t>
  </si>
  <si>
    <t>Vodorovné přemístění výkopku nebo sypaniny po suchu na obvyklém dopravním prostředku, bez naložení výkopku, avšak se složením bez rozhrnutí z horniny tř. 1 až 4 na vzdálenost přes 20 do 50 m</t>
  </si>
  <si>
    <t>Rýhy0.850*(2*0.600*6.500+0.700*(4.000+4.120+4.001))=13,8420 [A] 
výtah. šachta2.05*((2*0.9+2.4)*(0.9+2.2))=26,6910 [B] 
Založení pasů+okap. chodník2*6.7*1.15=15,4100 [C] 
Celkem: A+B+C=55,9430 [D]</t>
  </si>
  <si>
    <t>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</si>
  <si>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162301101</t>
  </si>
  <si>
    <t>Vodorovné přemístění výkopku nebo sypaniny po suchu na obvyklém dopravním prostředku, bez naložení výkopku, avšak se složením bez rozhrnutí z horniny tř. 1 až 4 na vzdálenost přes 50 do 500 m</t>
  </si>
  <si>
    <t>162701102</t>
  </si>
  <si>
    <t>Vodorovné přemístění výkopku nebo sypaniny po suchu na obvyklém dopravním prostředku, bez naložení výkopku, avšak se složením bez rozhrnutí z horniny tř. 1 až 4 na vzdálenost přes 6 000 do 7000 m</t>
  </si>
  <si>
    <t>167101101</t>
  </si>
  <si>
    <t>Nakládání, skládání a překládání neulehlého výkopku nebo sypaniny nakládání, množství do 100 m3, z hornin tř. 1 až 4</t>
  </si>
  <si>
    <t>1. Ceny -1101, -1151, -1102, -1152, -1103, -1153, jsou určeny pro nakládání, skládání a překládání na obvyklý nebo z obvyklého dopravního prostředku. Pro nakládání zlodi nebo na loď jsou určeny ceny -1105 a -1155. 2. Ceny -1105 a -1155 jsou určeny pro nakládání, překládání a vykládání na vzdálenost a) do 20 m vodorovně; vodorovná vzdálenost se měří od těžnice lodi k těžnici druhé lodi, nebo ktěžišti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</si>
  <si>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171201201</t>
  </si>
  <si>
    <t>Uložení sypaniny na skládky</t>
  </si>
  <si>
    <t>Rýhy0.850*(2*0.600*6.500+0.700*(4.000+4.120+4.001))=13,8420 [A] 
výtah. šachta2.05*((2*0.9+2.4)*(0.9+2.2))-2.05*(2.4*2.2)=15,8670 [B] 
Celkem: A+B=29,7090 [C]</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</si>
  <si>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t>
  </si>
  <si>
    <t>171201211</t>
  </si>
  <si>
    <t>Uložení sypaniny poplatek za uložení sypaniny na skládce (skládkovné)</t>
  </si>
  <si>
    <t>174101102</t>
  </si>
  <si>
    <t>Zásyp sypaninou z jakékoliv horniny s uložením výkopku ve vrstvách se zhutněním v uzavřených prostorách s urovnáním povrchu zásypu</t>
  </si>
  <si>
    <t>výtah. šachta2.05*(2.4*2.09)=10,2828 [A] 
Založení pasů+okap. chodník2*6.7*1.15=15,4100 [B] 
Celkem: A+B=25,6928 [C]</t>
  </si>
  <si>
    <t>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</si>
  <si>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Zakládání</t>
  </si>
  <si>
    <t>213311141</t>
  </si>
  <si>
    <t>Polštáře zhutněné pod základy ze štěrkopísku tříděného</t>
  </si>
  <si>
    <t>0.1*(2*0.600*6.500+0.700*(4.000+4.120+4.001))=1,6285 [A] 
Celkem: A=1,6285 [B]</t>
  </si>
  <si>
    <t>1. Ceny jsou určeny pro jakoukoliv míru zhutnění. 2. V cenách jsou započteny i náklady na urovnání povrchu polštáře.</t>
  </si>
  <si>
    <t>273313611</t>
  </si>
  <si>
    <t>Základy z betonu prostého desky z betonu kamenem neprokládaného tř. C 16/20</t>
  </si>
  <si>
    <t>P09-1030.05*3.3=0,1650 [A]</t>
  </si>
  <si>
    <t>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t>
  </si>
  <si>
    <t>273321411</t>
  </si>
  <si>
    <t>Základy z betonu železového (bez výztuže) desky z betonu bez zvýšených nároků na prostředí tř. C 20/25</t>
  </si>
  <si>
    <t>deska0.12*(5.81*12.1-(4.55*1.43+2.1*2.05))=7,1387 [A]</t>
  </si>
  <si>
    <t>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t>
  </si>
  <si>
    <t>273321511</t>
  </si>
  <si>
    <t>Základy z betonu železového (bez výztuže) desky z betonu bez zvýšených nároků na prostředí tř. C 25/30</t>
  </si>
  <si>
    <t>Základová deska - výtah(2.400*2.440-0.300*1.430)*0.250=1,3567 [A] 
Deska dojezdu(2.100*2.290-0.150*1.430)*0.200=0,9189 [B] 
Celkem: A+B=2,2756 [C]</t>
  </si>
  <si>
    <t>273361821</t>
  </si>
  <si>
    <t>Výztuž základů desek z betonářské oceli 10 505 (R) nebo BSt 500</t>
  </si>
  <si>
    <t>Výtahová šachta 
R10-1200(41*1.200*0.617)/1000=0,0304 [A] 
R8-750(20*0.750*0.395)/1000=0,0059 [B] 
R8-700(30*0.700*0.395)/1000=0,0083 [C]</t>
  </si>
  <si>
    <t>1. Ceny platí pro desky rovné, snáběhy, hřibové nebo upnuté do žeber včetně výztuže těchto žeber.</t>
  </si>
  <si>
    <t>273362021</t>
  </si>
  <si>
    <t>Výztuž základů desek ze svařovaných sítí z drátů typu KARI</t>
  </si>
  <si>
    <t>Výtahová šachta 
KARI8 100/100-2,40*2,35(2*5.64*7.892)/1000=0,0890 [A] 
KARI8 100/100-2,25*2,05(2*4.6125*7.892)/1000=0,0728 [B] 
Základová deska 
KARI6 100/100-4.44*(6.5*(4+4.12+4))/1000=0,3498 [C] 
Celkem: A+B+C=0,5116 [D]</t>
  </si>
  <si>
    <t>274321411</t>
  </si>
  <si>
    <t>Základy z betonu železového (bez výztuže) pasy z betonu bez zvýšených nároků na prostředí tř. C 20/25</t>
  </si>
  <si>
    <t>0.850*(2*0.600*6.500+0.700*(4.000+4.120+4.001))=13,8420 [A] 
Celkem: A=13,8420 [B]</t>
  </si>
  <si>
    <t>274351215</t>
  </si>
  <si>
    <t>Bednění základových stěn pasů svislé nebo šikmé (odkloněné), půdorysně přímé nebo zalomené ve volných nebo zapažených jámách, rýhách, šachtách, včetně případnýc</t>
  </si>
  <si>
    <t>Bednění základových stěn pasů svislé nebo šikmé (odkloněné), půdorysně přímé nebo zalomené ve volných nebo zapažených jámách, rýhách, šachtách, včetně případných vzpěr zřízení</t>
  </si>
  <si>
    <t>0.850*(4*6.500+13.020+4.000+4.120+4.001)=43,4698 [A] 
Celkem: A=43,4698 [B]</t>
  </si>
  <si>
    <t>274351216</t>
  </si>
  <si>
    <t>Bednění základových stěn pasů svislé nebo šikmé (odkloněné), půdorysně přímé nebo zalomené ve volných nebo zapažených jámách, rýhách, šachtách, včetně případných vzpěr odstranění</t>
  </si>
  <si>
    <t>274361821</t>
  </si>
  <si>
    <t>Výztuž základů pasů z betonářské oceli 10 505 (R) nebo BSt 500</t>
  </si>
  <si>
    <t>R8(0.395*112*1.70)/1000=0,0752 [A] 
R12(0.888*178.5)/1000=0,1585 [B] 
Celkem: A+B=0,2337 [C]</t>
  </si>
  <si>
    <t>346244821</t>
  </si>
  <si>
    <t>Přizdívky izolační a ochranné z cihel pálených na maltu MC-10 včetně vytvoření požlábku v ohybu izolace vodorovné na svislou, se zatřenou cementovou omítkou z m</t>
  </si>
  <si>
    <t>Přizdívky izolační a ochranné z cihel pálených na maltu MC-10 včetně vytvoření požlábku v ohybu izolace vodorovné na svislou, se zatřenou cementovou omítkou z malty min. MC 10 tl. 20 mm pod izolaci z cihel plných dl. 290 mm, P 10 až P 20 tl. 140 mm</t>
  </si>
  <si>
    <t>1.2*(2.35+2.1+0.9)=6,4200 [A]</t>
  </si>
  <si>
    <t>1. Ceny jsou určeny pro jakýkoliv způsob provádění (před provedením izolace nebo dodatečně). 2. Jeden z Příplatků (-5995 nebo -5999) kcenám 346 24 se použije vždy, neboť izolace musí být chráněna maltou z obou stran. 3. Případné pilířky zesilující ochrannou přizdívku se oceňují samostatně.</t>
  </si>
  <si>
    <t>Vodorovné konstrukce</t>
  </si>
  <si>
    <t>411321414</t>
  </si>
  <si>
    <t>Stropy z betonu železového (bez výztuže) stropů deskových, plochých střech, desek balkonových, desek hřibových stropů včetně hlavic hřibových sloupů tř. C 25/30</t>
  </si>
  <si>
    <t>2.100*2.350*0.200=0,9870 [A]</t>
  </si>
  <si>
    <t>1. V cenách pohledového betonu 411 35-4 a 411 35-5 jsou započteny i náklady na pečlivé hutnění zejména při líci konstrukce pro docílení neporušeného maltového povrchu bez vzhledových kazů.</t>
  </si>
  <si>
    <t>411351101</t>
  </si>
  <si>
    <t>Bednění stropů, kleneb nebo skořepin bez podpěrné konstrukce stropů deskových, balkonových nebo plošných konzol plné, rovné, popř. s náběhy zřízení</t>
  </si>
  <si>
    <t>2.100*2.350=4,9350 [A]</t>
  </si>
  <si>
    <t>411351102</t>
  </si>
  <si>
    <t>Bednění stropů, kleneb nebo skořepin bez podpěrné konstrukce stropů deskových, balkonových nebo plošných konzol plné, rovné, popř. s náběhy odstranění</t>
  </si>
  <si>
    <t>411354171</t>
  </si>
  <si>
    <t>Podpěrná konstrukce stropů výšky do 4 m se zesílením dna bednění na výměru m2 půdorysu pro zatížení betonovou směsí a výztuží do 5 kPa zřízení</t>
  </si>
  <si>
    <t>411354172</t>
  </si>
  <si>
    <t>Podpěrná konstrukce stropů výšky do 4 m se zesílením dna bednění na výměru m2 půdorysu pro zatížení betonovou směsí a výztuží do 5 kPa odstranění</t>
  </si>
  <si>
    <t>411361821</t>
  </si>
  <si>
    <t>Výztuž stropů prostě uložených, vetknutých, spojitých, deskových, trámových (žebrových, kazetových), s keramickými a jinými vložkami, konsolových nebo balkonový</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</si>
  <si>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</si>
  <si>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Výtahová šachta 
R12-2050(18*2.050*0.888)/1000=0,0328 [A] 
R12-2490(15*2.490*0.888)/1000=0,0332 [B] 
R10-3140(15*3.140*0.617)/1000=0,0291 [C] 
R10-2750(18*2.750*0.617)/1000=0,0305 [D] 
Celkem: A+B+C+D=0,1256 [E]</t>
  </si>
  <si>
    <t>417321515</t>
  </si>
  <si>
    <t>Ztužující pásy a věnce z betonu železového (bez výztuže) tř. C 25/30</t>
  </si>
  <si>
    <t>Výtahová šachta 
4*(2.35+2.10+0.86)*0.250*0.250=1,3275 [A] 
1*(2.35+2.10+2.35)*0.250*0.250=0,4250 [B] 
1*2.10*0.200*0.340=0,1428 [C] 
4*1.49*0.1*0.25=0,1490 [D] 
Mezisoučet: A+B+C+D=2,0443 [E] 
Přístavba 
2*6.500*0.450*0.250=1,4625 [F] 
Mezisoučet: F=1,4625 [G] 
Celkem: A+B+C+D+F=3,5068 [H]</t>
  </si>
  <si>
    <t>417351115</t>
  </si>
  <si>
    <t>Bednění bočnic ztužujících pásů a věnců včetně vzpěr zřízení</t>
  </si>
  <si>
    <t>Výtahová šachta 
4*(2.35+2.10+0.86)*0.250*2=10,6200 [A] 
1*(2.35+2.10+2.35)*0.250*2=3,4000 [B] 
1*2.10*0.200*2=0,8400 [C] 
4*1.49*0.25=1,4900 [D] 
Mezisoučet: A+B+C+D=16,3500 [E] 
Přístavba 
2*6.500*0.250*2=6,5000 [F] 
Mezisoučet: F=6,5000 [G] 
Celkem: A+B+C+D+F=22,8500 [H]</t>
  </si>
  <si>
    <t>417351116</t>
  </si>
  <si>
    <t>Bednění bočnic ztužujících pásů a věnců včetně vzpěr odstranění</t>
  </si>
  <si>
    <t>417361821</t>
  </si>
  <si>
    <t>Výztuž ztužujících pásů a věnců z betonářské oceli 10 505 (R) nebo BSt 500</t>
  </si>
  <si>
    <t>Konstrukce přístavby 
R8(0.395*66*1.3)/1000=0,0339 [A] 
R10(0.617*82.30)/1000=0,0508 [B] 
Mezisoučet: A+B=0,0847 [C] 
Výtahová šachta 
R12(139.10*0.888)/1000=0,1235 [D] 
R8-960(140*0.960*0.395)/1000=0,0531 [E] 
R8-200(30*0.200*0.395)/1000=0,0024 [F] 
R10-275(30*0.275*0.617)/1000=0,0051 [G] 
R18-1040(11*1.04*0.395)/1000=0,0045 [H] 
Mezisoučet: D+E+F+G+H=0,1886 [I] 
Celkem: A+B+D+E+F+G+H=0,2733 [J]</t>
  </si>
  <si>
    <t>Komunikace pozemní</t>
  </si>
  <si>
    <t>564750011</t>
  </si>
  <si>
    <t>Podklad nebo kryt z kameniva hrubého drceného vel. 8-16 mm s rozprostřením a zhutněním, po zhutnění tl. 150 mm</t>
  </si>
  <si>
    <t>12.12*5.81-1.43*4.55=63,9107 [A]</t>
  </si>
  <si>
    <t>564750111</t>
  </si>
  <si>
    <t>Podklad nebo kryt z kameniva hrubého drceného vel. 16-32 mm s rozprostřením a zhutněním, po zhutnění tl. 150 mm</t>
  </si>
  <si>
    <t>631311125</t>
  </si>
  <si>
    <t>Mazanina z betonu prostého bez zvýšených nároků na prostředí tl. přes 80 do 120 mm tř. C 20/25</t>
  </si>
  <si>
    <t>P8-101+102+1050.1*(59.3+2.9+1.7)=6,3900 [A]</t>
  </si>
  <si>
    <t>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zbetonu prostého a 27* 32 - Základy zbetonu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</si>
  <si>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631319012</t>
  </si>
  <si>
    <t>Příplatek k cenám mazanin za úpravu povrchu mazaniny přehlazením, mazanina tl. přes 80 do 120 mm</t>
  </si>
  <si>
    <t>1. Ceny -9011 až -9023 lze použít pro mazaniny min. tř. C 8/10. 2. Vcenách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t>
  </si>
  <si>
    <t>631319196</t>
  </si>
  <si>
    <t>Příplatek k cenám mazanin za malou plochu do 5 m2 jednotlivě mazanina tl. přes 80 do 120 mm</t>
  </si>
  <si>
    <t>P8-102+1050.1*(2.9+1.7)=0,4600 [A]</t>
  </si>
  <si>
    <t>631362021</t>
  </si>
  <si>
    <t>Výztuž mazanin ze svařovaných sítí z drátů typu KARI</t>
  </si>
  <si>
    <t>KH30 6/100/1004.44*(59.3+2.9+1.7)/1000=0,2837 [A] 
A * 1.1Koeficient množství=0,3121 [B]</t>
  </si>
  <si>
    <t>632451103</t>
  </si>
  <si>
    <t>Potěr cementový samonivelační ze suchých směsí tloušťky přes 5 do 10 mm</t>
  </si>
  <si>
    <t>P9-1033.3=3,3000 [A]</t>
  </si>
  <si>
    <t>632459172</t>
  </si>
  <si>
    <t>Příplatky k cenám potěrů za malou plochu do 5 m2 jednotlivě, tl. potěru přes 10 do 20 mm</t>
  </si>
  <si>
    <t>711</t>
  </si>
  <si>
    <t>Izolace proti vodě, vlhkosti a plynům</t>
  </si>
  <si>
    <t>111631510</t>
  </si>
  <si>
    <t>lak asfaltový (MJ kg) bal 9 kg</t>
  </si>
  <si>
    <t>628322700</t>
  </si>
  <si>
    <t>pás těžký asfaltovaný V60 S40</t>
  </si>
  <si>
    <t>711111001</t>
  </si>
  <si>
    <t>Provedení izolace proti zemní vlhkosti natěradly a tmely za studena na ploše vodorovné V nátěrem penetračním</t>
  </si>
  <si>
    <t>P8-101+102+105(59.3+2.9+1.7)=63,9000 [A] 
P9-1033.3=3,3000 [B] 
Celkem: A+B=67,2000 [C]</t>
  </si>
  <si>
    <t>1. Izolace plochy jednotlivě do 10 m2 se oceňují skladebně cenou příslušné izolace a cenou 711 19-9095 Příplatek za plochu do 10 m2.</t>
  </si>
  <si>
    <t>711112001</t>
  </si>
  <si>
    <t>Provedení izolace proti zemní vlhkosti natěradly a tmely za studena na ploše svislé S nátěrem penetračním</t>
  </si>
  <si>
    <t>šachta1.9*(2*1.85+2*2.35)=15,9600 [A]</t>
  </si>
  <si>
    <t>711141559</t>
  </si>
  <si>
    <t>Provedení izolace proti zemní vlhkosti pásy přitavením NAIP na ploše vodorovné V</t>
  </si>
  <si>
    <t>2vrstvy' 
P8-101+102+1052*(59.3+2.9+1.7)=127,8000 [A] 
P9-1032*3.3=6,6000 [B] 
Celkem: A+B=134,4000 [C]</t>
  </si>
  <si>
    <t>1. Izolace plochy jednotlivě do 10 m2 se oceňují skladebně cenou příslušné izolace a cenou 711 19-9097 Příplatek za plochu do 10 m2.</t>
  </si>
  <si>
    <t>711142559</t>
  </si>
  <si>
    <t>Provedení izolace proti zemní vlhkosti pásy přitavením NAIP na ploše svislé S</t>
  </si>
  <si>
    <t>998711101</t>
  </si>
  <si>
    <t>Přesun hmot pro izolace proti vodě, vlhkosti a plynům stanovený z hmotnosti přesunovaného materiálu vodorovná dopravní vzdálenost do 50 m v objektech výšky do 6</t>
  </si>
  <si>
    <t>Přesun hmot pro izolace proti vodě, vlhkosti a plynům stanovený z hmotnosti přesunovaného materiálu vodorovná dopravní vzdálenost do 50 m v objektech výšky do 6 m</t>
  </si>
  <si>
    <t>998711181</t>
  </si>
  <si>
    <t>Přesun hmot pro izolace proti vodě, vlhkosti a plynům stanovený z hmotnosti přesunovaného materiálu Příplatek k cenám za přesun prováděný bez použití mechanizac</t>
  </si>
  <si>
    <t>Přesun hmot pro izolace proti vodě, vlhkosti a plynům stanovený z hmotnosti přesunovaného materiálu Příplatek k cenám za přesun prováděný bez použití mechanizace pro jakoukoliv výšku objektu</t>
  </si>
  <si>
    <t>998711192</t>
  </si>
  <si>
    <t>Přesun hmot pro izolace proti vodě, vlhkosti a plynům stanovený z hmotnosti přesunovaného materiálu Příplatek k cenám za zvětšený přesun přes vymezenou největší</t>
  </si>
  <si>
    <t>Přesun hmot pro izolace proti vodě, vlhkosti a plynům stanovený z hmotnosti přesunovaného materiálu Příplatek k cenám za zvětšený přesun přes vymezenou největší dopravní vzdálenost do 100 m</t>
  </si>
  <si>
    <t>283231500</t>
  </si>
  <si>
    <t>fólie separační PE bal. 100 m2</t>
  </si>
  <si>
    <t>283723090</t>
  </si>
  <si>
    <t>deska z pěnového polystyrenu pro trvalé zatížení v tlaku (max. 2000 kg/m2) 1000 x 500 x 100 mm</t>
  </si>
  <si>
    <t>713121111</t>
  </si>
  <si>
    <t>Montáž tepelné izolace podlah rohožemi, pásy, deskami, dílci, bloky (izolační materiál ve specifikaci) kladenými volně jednovrstvá</t>
  </si>
  <si>
    <t>1. Množství tepelné izolace podlah okrajovými pásky k ceně -1211 se určuje v m projektované délky obložení (bez přesahů) na obvodu podlahy.</t>
  </si>
  <si>
    <t>713191132</t>
  </si>
  <si>
    <t>Montáž tepelné izolace stavebních konstrukcí - doplňky a konstrukční součásti podlah, stropů vrchem nebo střech překrytím fólií separační z PE</t>
  </si>
  <si>
    <t>P8-101+102+105 - 2vrstvy2*(59.3+2.9+1.7)=127,8000 [A] 
P9-1033.3=3,3000 [B] 
Celkem: A+B=131,1000 [C]</t>
  </si>
  <si>
    <t>998713101</t>
  </si>
  <si>
    <t>Přesun hmot pro izolace tepelné stanovený z hmotnosti přesunovaného materiálu vodorovná dopravní vzdálenost do 50 m v objektech výšky do 6 m</t>
  </si>
  <si>
    <t>605120110</t>
  </si>
  <si>
    <t>řezivo jehličnaté hranol jakost I nad 120 cm2</t>
  </si>
  <si>
    <t>140/180(5*(0.450+4.000+4.120+4.001+0.450)+1*(4.550+4.885)+2*(0.300+4.885)+3*(0.450+1.180+0.25))*0.140*0.180=2,2819 [A] 
140/1402.100*0.140*0.140=0,0412 [B] 
Celkem: A+B=2,3231 [C] 
C * 1.05Koeficient množství=2,4393 [D]</t>
  </si>
  <si>
    <t>0.14*0.18*90.550+0.14*0.14*2.100=2,3230 [A]</t>
  </si>
  <si>
    <t>762332133</t>
  </si>
  <si>
    <t>Montáž vázaných konstrukcí krovů střech pultových, sedlových, valbových, stanových čtvercového nebo obdélníkového půdorysu, z řeziva hraněného průřezové plochy</t>
  </si>
  <si>
    <t>Montáž vázaných konstrukcí krovů střech pultových, sedlových, valbových, stanových čtvercového nebo obdélníkového půdorysu, z řeziva hraněného průřezové plochy přes 224 do 288 cm2</t>
  </si>
  <si>
    <t>140/1805*(0.450+4.000+4.120+4.001+0.450)+1*(4.550+4.885)+2*(0.300+4.885)+3*(0.450+1.180+0.25)=90,5500 [A] 
140/1402.100=2,1000 [B] 
Celkem: A+B=92,6500 [C]</t>
  </si>
  <si>
    <t>1. V cenách nejsou započteny náklady na montáž kotevních želez spřipojením kdřevěné konstrukci; tyto se ocení příslušnými položkami souboru cen 762 08-5 tohoto katalogu. 2. V cenách 762 33-5 nejsou započteny náklady na podpory (např. vazníky).</t>
  </si>
  <si>
    <t>762395000</t>
  </si>
  <si>
    <t>Spojovací prostředky krovů, bednění a laťování, nadstřešních konstrukcí svory, prkna, hřebíky, pásová ocel, vruty</t>
  </si>
  <si>
    <t>140/180(5*(0.450+4.000+4.120+4.001+0.450)+1*(4.550+4.885)+2*(0.300+4.885)+3*(0.450+1.180+0.25))*0.140*0.180=2,2819 [A] 
140/1402.100*0.140*0.140=0,0412 [B] 
Celkem: A+B=2,3231 [C]</t>
  </si>
  <si>
    <t>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t>
  </si>
  <si>
    <t>130102680</t>
  </si>
  <si>
    <t>tyč ocelová plochá, v jakosti 11 375, 80 x 6  mm</t>
  </si>
  <si>
    <t>150(14*0.565)/1000=0,0079 [A]</t>
  </si>
  <si>
    <t>1301043222</t>
  </si>
  <si>
    <t>úhelník ocelový rovnostranný, v jakosti 11 375, 80 x 80 x 3 mm</t>
  </si>
  <si>
    <t>150(16*0.570)/1000=0,0091 [A]</t>
  </si>
  <si>
    <t>4400(2*78.760)/1000=0,1575 [A] 
4025(2*72.048)/1000=0,1441 [B] 
Celkem: A+B=0,3016 [C]</t>
  </si>
  <si>
    <t>130107220</t>
  </si>
  <si>
    <t>ocel profilová IPN, v jakosti 11 375, h=200 mm</t>
  </si>
  <si>
    <t>6870(2*178.620)/1000=0,3572 [A] 
5440(2*142.528)/1000=0,2851 [B] 
Celkem: A+B=0,6423 [C]</t>
  </si>
  <si>
    <t>130108200</t>
  </si>
  <si>
    <t>ocel profilová UPN, v jakosti 11 375, h=140 mm</t>
  </si>
  <si>
    <t>140-3841(4*61.456)/1000=0,2458 [A]</t>
  </si>
  <si>
    <t>136112280</t>
  </si>
  <si>
    <t>plech tlustý hladký jakost S 235 JR, 10x1000x2000 mm</t>
  </si>
  <si>
    <t>200*300(2*4.710)/1000=0,0094 [A] 
200*220(2*3.454)/1000=0,0069 [B] 
Celkem: A+B=0,0163 [C]</t>
  </si>
  <si>
    <t>697520050</t>
  </si>
  <si>
    <t>rohož vstupní provedení hliník extra 17 mm</t>
  </si>
  <si>
    <t>1.NP 
Z061*(1.300*1.000)=1,3000 [A] 
Z071*(2.200*1.500)=3,3000 [B] 
Z081*(2.200*1.500)=3,3000 [C] 
Celkem: A+B+C=7,9000 [D]</t>
  </si>
  <si>
    <t>697521600</t>
  </si>
  <si>
    <t>rám pro zapuštění, profil L - 30/30, 25/25, 20/30, 15/30 - Al</t>
  </si>
  <si>
    <t>767531111</t>
  </si>
  <si>
    <t>Montáž vstupních čistících zón z rohoží kovových nebo plastových</t>
  </si>
  <si>
    <t>1. Cena -1111 je určena pro všechny typy rohoží kromě textilních, tj. hliníkové nebo plastové vkombinaci srůznými typy kartáčů, kovové - škrabáky, pryžové, zvláken zplastických hmot, apod. 2. Textilní rohože se oceňují souborem cen 776 57-3 Montáž textilních čistících zón katalogu 800-776 Podlahy povlakové.</t>
  </si>
  <si>
    <t>767531121</t>
  </si>
  <si>
    <t>Montáž vstupních čistících zón z rohoží osazení rámu mosazného nebo hliníkového zapuštěného z L profilů</t>
  </si>
  <si>
    <t>1.NP 
Z062*(1.300+1.000)=4,6000 [A] 
Z072*(2.200+1.500)=7,4000 [B] 
Z082*(2.200+1.500)=7,4000 [C] 
Celkem: A+B+C=19,4000 [D]</t>
  </si>
  <si>
    <t>Konstrukce přístavby 
P10-200.300(2*4.710)=9,4200 [A] 
P10-200.220(2*3.454)=6,9080 [B] 
-80.6-150(14*0.565)=7,9100 [C] 
L80.80.3-150(16*0.570)=9,1200 [D] 
Celkem: A+B+C+D=33,3580 [E]</t>
  </si>
  <si>
    <t>767995115</t>
  </si>
  <si>
    <t>Montáž ostatních atypických zámečnických konstrukcí hmotnosti přes 50 do 100 kg</t>
  </si>
  <si>
    <t>Konstrukce přístavby 
I160-4400(2*78.760)=157,5200 [A] 
I160-4025(1*72.048)=72,0480 [B] 
U140-3841(4*61.456)=245,8240 [C] 
Celkem: A+B+C=475,3920 [D]</t>
  </si>
  <si>
    <t>767995116</t>
  </si>
  <si>
    <t>Montáž ostatních atypických zámečnických konstrukcí hmotnosti přes 100 do 250 kg</t>
  </si>
  <si>
    <t>Konstrukce přístavby 
200-6870(2*178.620)=357,2400 [A] 
200-5440(2*142.528)=285,0560 [B] 
Celkem: A+B=642,2960 [C]</t>
  </si>
  <si>
    <t>82</t>
  </si>
  <si>
    <t>998767101</t>
  </si>
  <si>
    <t>Přesun hmot pro zámečnické konstrukce stanovený z hmotnosti přesunovaného materiálu vodorovná dopravní vzdálenost do 50 m v objektech výšky do 6 m</t>
  </si>
  <si>
    <t>I160(2*4.400+4.025)*0.575=7,3744 [A] 
I200(6.870+5.440)*2*0.709=17,4556 [B] 
U1403.841*4*0.489=7,5130 [C] 
L80*80*316*0.150*0.32=0,7680 [D] 
P10(0.2*0.3+0.2*0.22)*2=0,2080 [E] 
tyč plochá80*614*0.150*0.172=0,3612 [F] 
Celkem: A+B+C+D+E+F=33,6802 [G]</t>
  </si>
  <si>
    <t>783932171</t>
  </si>
  <si>
    <t>Vyrovnání podkladu betonových podlah celoplošně, tloušťky do 3 mm modifikovanou cementovou stěrkou</t>
  </si>
  <si>
    <t>783932181</t>
  </si>
  <si>
    <t>Vyrovnání podkladu betonových podlah Příplatek k ceně-2171 za každý další 1 mm tloušťky</t>
  </si>
  <si>
    <t>783933151</t>
  </si>
  <si>
    <t>Penetrační nátěr betonových podlah hladkých (z pohledového nebo gletovaného betonu, stěrky apod.) epoxidový</t>
  </si>
  <si>
    <t>783937161</t>
  </si>
  <si>
    <t>Krycí (uzavírací) nátěr betonových podlah dvojnásobný epoxidový vodou ředitelný</t>
  </si>
  <si>
    <t>6.500*4.885+5.230*4.550+3.130*4.500+2.100*1.180=72,1120 [A] 
Celkem: A=72,1120 [B] 
B * 0.5Koeficient množství=36,0560 [C]</t>
  </si>
  <si>
    <t>953961213</t>
  </si>
  <si>
    <t>Kotvy chemické s vyvrtáním otvoru do betonu, železobetonu nebo tvrdého kamene chemická patrona, velikost M 12, hloubka 110 mm</t>
  </si>
  <si>
    <t>KOTVA M12 PO 4505=5,0000 [A]</t>
  </si>
  <si>
    <t>1. Vcenách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Vcenách 953 96-51.. jsou započteny i náklady na dodání a zasunutí kotevního šroubu do otvoru vyplněného chemickým tmelem nebo patronou a dotažení matice.</t>
  </si>
  <si>
    <t>998017003</t>
  </si>
  <si>
    <t>Přesun hmot pro budovy občanské výstavby, bydlení, výrobu a služby s omezením mechanizace vodorovná dopravní vzdálenost do 100 m pro budovy s jakoukoliv nosnou konstrukcí výšky přes 12 do 24 m</t>
  </si>
  <si>
    <t>ASŘ-003</t>
  </si>
  <si>
    <t>Zateplení Objektu + Střecha</t>
  </si>
  <si>
    <t>283760110</t>
  </si>
  <si>
    <t>deska fasádní polystyrénová soklová  1250 x 600 x 30 mm</t>
  </si>
  <si>
    <t>(26*1.17+2*1.45+11*0.60+1*0.9+2*0.95+1*075+2*0.75)*0.30=35,7660 [A] 
Celkem: A=35,7660 [B]</t>
  </si>
  <si>
    <t>283763570</t>
  </si>
  <si>
    <t>deska fasádní polystyrénová pro tepelné izolace spodní stavby 1250 x 600 x 140 mm</t>
  </si>
  <si>
    <t>590514760</t>
  </si>
  <si>
    <t>profil okenní začišťovací se sklovláknitou armovací tkaninou 9 mm/2,4 m</t>
  </si>
  <si>
    <t>26*(2*1.75+1.17)+2*(2*1.75+1.45)+11*(2*0.90+0.60)+1*(2*0.20+0.9)+2*(2*0.50+0.95)+1*(2*0.50+075)+2*(2*0.85+0.75)+1*(2*2.40+1.20)=249,8200 [A] 
Celkem: A=249,8200 [B]</t>
  </si>
  <si>
    <t>590514840</t>
  </si>
  <si>
    <t>lišta rohová PVC 10/10 cm s tkaninou bal. 2,5 m</t>
  </si>
  <si>
    <t>(11.060+1.770)+(11.060+0.250)+(14.250-2.500)+(14.170-2.400)+(14.640-2.300)+(14.170-2.500)+2*2.00=75,6700 [A] 
Celkem: A=75,6700 [B]</t>
  </si>
  <si>
    <t>590515100</t>
  </si>
  <si>
    <t>profil okenní s nepřiznanou podomítkovou okapnicí PVC 2,0 m</t>
  </si>
  <si>
    <t>26*1.170+2*1.450+3*0.950+1*0.900+3*0.750+11*0.600+1*1.200=47,1200 [A] 
Celkem: A=47,1200 [B]</t>
  </si>
  <si>
    <t>590516380</t>
  </si>
  <si>
    <t>lišta zakládací pro telpelně izolační desky do roviny 163 mm tl.1,0mm</t>
  </si>
  <si>
    <t>622131121</t>
  </si>
  <si>
    <t>Podkladní a spojovací vrstva vnějších omítaných ploch penetrace akrylát-silikonová nanášená ručně stěn</t>
  </si>
  <si>
    <t>13.020*12.07+4.885*11.75+4.550*11.920+2.100*12.490+1.485*11.75+11.015*16.38+2.350*12.46+4.175*3.65+11.040*15.070+1.430*11.77+0.910*12.660+6.500*2.825=750,4963 [A] 
+(26*(2*1.75+1.17)+2*(2*1.75+1.45)+11*(2*0.90+0.60)+1*(2*0.20+0.9)+2*(2*0.50+0.95)+1*(2*0.50+075)+2*(2*0.85+0.75)+1*(2*2.40+1.20))*0.30= 
+(26*1.17+2*1.45+11*0.60+1*0.9+2*0.95+1*075+2*0.75)*0.30= 
-(26*(1.75*1.17)+2*(1.75*1.45)+11*(0.90*0.60)+1*(0.20*0.9)+2*(0.50*0.95)+1*(0.50*075)+2*(0.85*0.75)+1*(2.40*1.20))=- 107,0350 [D] 
Celkem: A+B+C+D=</t>
  </si>
  <si>
    <t>622135001</t>
  </si>
  <si>
    <t>Vyrovnání nerovností podkladu vnějších omítaných ploch maltou, tloušťky do 10 mm vápenocementovou stěn</t>
  </si>
  <si>
    <t>1. Vcenách nejsou započteny náklady na případné vkládání výztuže do vyrovnávací vrstvy; tyto se ocení cenami souboru cen 62.-14-10.. Potažení vnějších ploch pletivem včásti A04, katalogu 801-1 Budovy a haly - zděné a monolitické. 2. Ceny -5011 nelze použít, je-li předepsáno vkládání výztužné tkaniny; náklady se ocení cenami 62. 14-1001 včásti A04, katalogu 801-1 Budovy a haly - zděné a monolitické. 3. Ceny lze použít i pro ocenění vyrovnání nerovností podkladu ploch určených komítání u novostaveb. 4. Vyrovnáním se rozumí: a) vrstva omítky pro vyrovnání nerovností podkladu (výtluků apod.), b) vrstva omítky pro vyrovnání křivě postavené zdi, vtomto případě se uvádí průměrná tloušťka vrstvy omítky.</t>
  </si>
  <si>
    <t>622135091</t>
  </si>
  <si>
    <t>Vyrovnání nerovností podkladu vnějších omítaných ploch tmelem, tloušťky do 2 mm Příplatek k ceně za každých dalších 5 mm tloušťky podkladní vrstvy přes 10 mm ma</t>
  </si>
  <si>
    <t>Vyrovnání nerovností podkladu vnějších omítaných ploch tmelem, tloušťky do 2 mm Příplatek k ceně za každých dalších 5 mm tloušťky podkladní vrstvy přes 10 mm maltou vápenocementovou stěn</t>
  </si>
  <si>
    <t>622211031</t>
  </si>
  <si>
    <t>Montáž kontaktního zateplení z polystyrenových desek nebo z kombinovaných desek na vnější stěny, tloušťky desek přes 120 do 160 mm</t>
  </si>
  <si>
    <t>13.020*(0.15+(1.77+0.25)/2)+11.015*(0.15+1.60)+17.540*(0.15+(0.07+0.78)/2)-(0.20*0.95+2*(0.50*0.95)+0.50*0.75+2*(0.85*0.75)+(0.15+0.95)*1.20)=40,3550 [A] 
Celkem: A=40,3550 [B]</t>
  </si>
  <si>
    <t>1. Vcenách jsou započteny náklady na: a) upevnění desek lepením a talířovými hmoždinkami, b) přestěrkování izolačních desek, c) vložení sklovláknité výztužné tkaniny, d) uzavření otvorů po kotvách lešení. 2. Vcenách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t>
  </si>
  <si>
    <t>622221031</t>
  </si>
  <si>
    <t>Montáž kontaktního zateplení z desek z minerální vlny s podélnou orientací vláken na vnější stěny, tloušťky desek přes 120 do 160 mm</t>
  </si>
  <si>
    <t>643.461-40.355=603,1060 [A] 
Celkem: A=603,1060 [B]</t>
  </si>
  <si>
    <t>622222051</t>
  </si>
  <si>
    <t>Montáž kontaktního zateplení vnějšího ostění, nadpraží nebo parapetu z desek z minerální vlny s podélnou nebo kolmou orientací vláken hloubky špalet přes 200 do</t>
  </si>
  <si>
    <t>Montáž kontaktního zateplení vnějšího ostění, nadpraží nebo parapetu z desek z minerální vlny s podélnou nebo kolmou orientací vláken hloubky špalet přes 200 do 400 mm, tloušťky desek do 40 mm</t>
  </si>
  <si>
    <t>26*2*(1.75+1.17)+2*2*(1.75+1.45)+11*2*(0.90+0.60)+1*2*(0.20+0.9)+2*2*(0.50+0.95)+1*2*(0.50+075)+2*2*(0.85+0.75)+1*(2*2.40+1.20)=369,0400 [A] 
Celkem: A=369,0400 [B]</t>
  </si>
  <si>
    <t>1. Vcenách jsou započteny náklady na: a) upevnění desek celoplošným lepením, b) přestěrkování izolačních desek, c) vložení sklovláknité výztužné tkaniny, d) osazení a dodávku rohovníků. 2. Vcenách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t>
  </si>
  <si>
    <t>622251105</t>
  </si>
  <si>
    <t>Montáž kontaktního zateplení Příplatek k cenám za zápustnou montáž kotev s použitím tepelněizolačních zátek na vnější stěny z minerální vlny</t>
  </si>
  <si>
    <t>622252001</t>
  </si>
  <si>
    <t>Montáž lišt kontaktního zateplení zakládacích soklových připevněných hmoždinkami</t>
  </si>
  <si>
    <t>13.020-1.160+2*17.540+(0.150+0.920)=48,0100 [A]</t>
  </si>
  <si>
    <t>1. Vcenách jsou započteny náklady na osazení lišt. 2. Vcenách nejsou započteny náklady dodávku lišt; tyto se ocení ve specifikaci. Ztratné lze stanovit ve výši 5%. 3. Položku -2002 nelze použít vpřípadě montáže lišt kontaktního zateplení ostění nebo nadpraží, kde jsou náklady na osazení rohovníků již započteny.</t>
  </si>
  <si>
    <t>622252002</t>
  </si>
  <si>
    <t>Montáž lišt kontaktního zateplení ostatních stěnových, dilatačních apod. lepených do tmelu</t>
  </si>
  <si>
    <t>(11.060+1.770)+(11.060+0.250)+(14.250-2.500)+(14.170-2.400)+(14.640-2.300)+(14.170-2.500)+2*2.00=75,6700 [A] 
+26*1.170+2*1.450+3*0.950+1*0.900+3*0.750+11*0.600+1*1.200= 
+26*(2*1.75+1.17)+2*(2*1.75+1.45)+11*(2*0.90+0.60)+1*(2*0.20+0.9)+2*(2*0.50+0.95)+1*(2*0.50+075)+2*(2*0.85+0.75)+1*(2*2.40+1.20)= 
Celkem: A+B+C=</t>
  </si>
  <si>
    <t>622325113</t>
  </si>
  <si>
    <t>Oprava vápenné omítky vnějších ploch stupně členitosti 1 hladké stěn, v rozsahu opravované plochy přes 30 do 50%</t>
  </si>
  <si>
    <t>622511111</t>
  </si>
  <si>
    <t>Omítka tenkovrstvá akrylátová vnějších ploch probarvená, včetně penetrace podkladu mozaiková střednězrnná stěn</t>
  </si>
  <si>
    <t>622532011</t>
  </si>
  <si>
    <t>Omítka tenkovrstvá silikonová vnějších ploch probarvená, včetně penetrace podkladu hydrofilní, s regulací vlhkosti na povrchu a se zvýšenou ochranou proti mikro</t>
  </si>
  <si>
    <t>Omítka tenkovrstvá silikonová vnějších ploch probarvená, včetně penetrace podkladu hydrofilní, s regulací vlhkosti na povrchu a se zvýšenou ochranou proti mikroorganismům zrnitá, tloušťky 1,5 mm stěn</t>
  </si>
  <si>
    <t>629991012</t>
  </si>
  <si>
    <t>Zakrytí vnějších ploch před znečištěním včetně pozdějšího odkrytí výplní otvorů a svislých ploch fólií přilepenou na začišťovací lištu</t>
  </si>
  <si>
    <t>26*(1.75*1.17)+2*(1.75*1.45)+11*(0.90*0.60)+1*(0.20*0.9)+2*(0.50*0.95)+1*(0.50*075)+2*(0.85*0.75)+1*(2.40*1.20)=107,0350 [A] 
Celkem: A=107,0350 [B]</t>
  </si>
  <si>
    <t>1. Vceně -1012 nejsou započteny náklady na dodávku a montáž začišťovací lišty; tyto se oceňují cenou 622 14-3004 této části katalogu a materiálem ve specifikaci.</t>
  </si>
  <si>
    <t>629995101</t>
  </si>
  <si>
    <t>Očištění vnějších ploch tlakovou vodou omytím</t>
  </si>
  <si>
    <t>629999011</t>
  </si>
  <si>
    <t>Příplatky k cenám úprav vnějších povrchů za zvýšenou pracnost při provádění styku dvou struktur na fasádě</t>
  </si>
  <si>
    <t>3*13.020+2*11.75+2*(0.90+1.75+1.85)+4*11.015+4*11.040=159,7800 [A] 
Celkem: A=159,7800 [B]</t>
  </si>
  <si>
    <t>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spoloměrem větším než 100 mm jako příplatek kestěnám, b) kulatých sloupů jako příplatek kpilířům nebo sloupům. Měrná jednotka se určuje vm2 rozvinuté plochy zaoblení. 4. Ceny -9031 až -9032 jsou určeny pro omítání ploch svyužitím omítkových profilů, kde úhrnná plocha jednotlivých otvorů v souvisle omítané fasádě je větší než 45 % zcelkové plochy průčelí. Nevztahuje se na průčelí se souvislými pásy oken neohraničených omítkou alespoň ze tří stran. Měrná jednotka se určuje vm2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t>
  </si>
  <si>
    <t>631311114</t>
  </si>
  <si>
    <t>Mazanina z betonu prostého bez zvýšených nároků na prostředí tl. přes 50 do 80 mm tř. C 16/20</t>
  </si>
  <si>
    <t>S35*0.07=0,3500 [A]</t>
  </si>
  <si>
    <t>631319011</t>
  </si>
  <si>
    <t>Příplatek k cenám mazanin za úpravu povrchu mazaniny přehlazením, mazanina tl. přes 50 do 80 mm</t>
  </si>
  <si>
    <t>631319181</t>
  </si>
  <si>
    <t>Příplatek k cenám mazanin za sklon přes 15 st. do 35 st. od vodorovné roviny mazanina tl. přes 50 do 80 mm</t>
  </si>
  <si>
    <t>631515180</t>
  </si>
  <si>
    <t>deska izolační minerální kontaktních fasád podélné vlákno ?-0.036 tl. 40 mm</t>
  </si>
  <si>
    <t>(26*(2*1.75+1.17)+2*(2*1.75+1.45)+11*(2*0.90+0.60)+1*(2*0.20+0.9)+2*(2*0.50+0.95)+1*(2*0.50+075)+2*(2*0.85+0.75)+1*(2*2.40+1.20))*0.30=74,9460 [A] 
Celkem: A=74,9460 [B]</t>
  </si>
  <si>
    <t>631515380</t>
  </si>
  <si>
    <t>deska izolační minerální kontaktních fasád podélné vlákno ?-0.036 tl. 160 mm</t>
  </si>
  <si>
    <t>637211112</t>
  </si>
  <si>
    <t>Okapový chodník z dlaždic betonových se zalitím spár cementovou maltou do cementové malty MC-10, tl. dlaždic 60 mm</t>
  </si>
  <si>
    <t>0.5*9.6=4,8000 [A]</t>
  </si>
  <si>
    <t>949521212</t>
  </si>
  <si>
    <t>Montáž podchodu u dílcových lešení Příplatek za první a každý další den použití podchodu k ceně -1112</t>
  </si>
  <si>
    <t>10*60=600,0000 [A]</t>
  </si>
  <si>
    <t>1. Množství měrných jednotek se určuje v m délky podchodu.</t>
  </si>
  <si>
    <t>711161307</t>
  </si>
  <si>
    <t>Izolace proti zemní vlhkosti nopovými foliemi základů nebo stěn pro běžné podmínky tloušťky 0,5 mm, šířky 1,5 m</t>
  </si>
  <si>
    <t>1.2*2*18.05=43,3200 [A]</t>
  </si>
  <si>
    <t>1. V cenách -1302 až -1361 nejsou započteny náklady na ukončení izolace lištou. 2. Prostupy izolací se oceňují cenami souboru 711 76 - Provedení detailů fóliemi.</t>
  </si>
  <si>
    <t>711161381</t>
  </si>
  <si>
    <t>Izolace proti zemní vlhkosti nopovými foliemi ukončení izolace lištou</t>
  </si>
  <si>
    <t>2*18.05=36,1000 [A]</t>
  </si>
  <si>
    <t>712</t>
  </si>
  <si>
    <t>Povlakové krytiny</t>
  </si>
  <si>
    <t>628321320</t>
  </si>
  <si>
    <t>pás těžký asfaltovaný V 60 S 35</t>
  </si>
  <si>
    <t>628321340</t>
  </si>
  <si>
    <t>628662800</t>
  </si>
  <si>
    <t>pás asfaltový modifikovaný za studena samolepící  tl. 3 mm na polystyren</t>
  </si>
  <si>
    <t>712311101</t>
  </si>
  <si>
    <t>Provedení povlakové krytiny střech plochých do 10 st. natěradly a tmely za studena nátěrem lakem penetračním nebo asfaltovým</t>
  </si>
  <si>
    <t>S35=5,0000 [A]</t>
  </si>
  <si>
    <t>1. Povlakové krytiny střech jednotlivě do 10 m2 se oceňují skladebně cenou příslušné izolace a cenou 712 39-9095 Příplatek za plochu do 10 m2.</t>
  </si>
  <si>
    <t>712331111</t>
  </si>
  <si>
    <t>Provedení povlakové krytiny střech plochých do 10 st. pásy na sucho podkladní samolepící asfaltový pás</t>
  </si>
  <si>
    <t>S2-Malý spád134/cos 5= 
S35=5,0000 [B] 
S474.5/cos 5= 
Celkem: A+B+C=</t>
  </si>
  <si>
    <t>1. Povlakové krytiny střech jednotlivě do 10 m2 se oceňují skladebně cenou příslušné izolace a cenou 712 39-9096 Příplatek za plochu do 10 m2, a to jen při položení pásů za použití natěradel nebo tmelů za horka.</t>
  </si>
  <si>
    <t>712341559</t>
  </si>
  <si>
    <t>Provedení povlakové krytiny střech plochých do 10 st. pásy přitavením NAIP v plné ploše</t>
  </si>
  <si>
    <t>1. Povlakové krytiny střech jednotlivě do 10 m2 se oceňují skladebně cenou příslušné izolace a cenou 712 39-9097 Příplatek za plochu do 10 m2.</t>
  </si>
  <si>
    <t>712631101</t>
  </si>
  <si>
    <t>Provedení povlakové krytiny střech šikmých přes 30 st. pásy na sucho na dřevěném podkladě s lištami AIP nebo NAIP</t>
  </si>
  <si>
    <t>S1-Velký spád1.87*13.34/cos 64= 
Celkem: A=</t>
  </si>
  <si>
    <t>1. Povlakové krytiny střech jednotlivě do 10 m2 se oceňují skladebně cenou příslušné izolace a cenou 712 69-9096 Příplatek za plochu do 10 m2, a to jen při položení pásů za použití natěradel nebo tmelů za horka.</t>
  </si>
  <si>
    <t>998712103</t>
  </si>
  <si>
    <t>Přesun hmot pro povlakové krytiny stanovený z hmotnosti přesunovaného materiálu vodorovná dopravní vzdálenost do 50 m v objektech výšky přes 12 do 24 m</t>
  </si>
  <si>
    <t>998712181</t>
  </si>
  <si>
    <t>Přesun hmot pro povlakové krytiny stanovený z hmotnosti přesunovaného materiálu Příplatek k cenám za přesun prováděný bez použití mechanizace pro jakoukoliv výš</t>
  </si>
  <si>
    <t>Přesun hmot pro povlakové krytiny stanovený z hmotnosti přesunovaného materiálu Příplatek k cenám za přesun prováděný bez použití mechanizace pro jakoukoliv výšku objektu</t>
  </si>
  <si>
    <t>998712192</t>
  </si>
  <si>
    <t>Přesun hmot pro povlakové krytiny stanovený z hmotnosti přesunovaného materiálu Příplatek k cenám za zvětšený přesun přes vymezenou největší dopravní vzdálenost</t>
  </si>
  <si>
    <t>Přesun hmot pro povlakové krytiny stanovený z hmotnosti přesunovaného materiálu Příplatek k cenám za zvětšený přesun přes vymezenou největší dopravní vzdálenost do 100 m</t>
  </si>
  <si>
    <t>283759130</t>
  </si>
  <si>
    <t>deska z pěnového polystyrenu pro trvalé zatížení v tlaku (max. 2000 kg/m2) 1000 x 500 (1000) mm</t>
  </si>
  <si>
    <t>631508520</t>
  </si>
  <si>
    <t>pás tepelně izolační pro izolace trámových stropů, podhledů a nepochůz.půd 160 mm 5000x1200 mm</t>
  </si>
  <si>
    <t>631529020</t>
  </si>
  <si>
    <t>klín atikový přechodný minerální plochých střech tl.50 x 50 mm</t>
  </si>
  <si>
    <t>713111111</t>
  </si>
  <si>
    <t>Montáž tepelné izolace stropů rohožemi, pásy, dílci, deskami, bloky (izolační materiál ve specifikaci) vrchem bez překrytí lepenkou kladenými volně</t>
  </si>
  <si>
    <t>713141211</t>
  </si>
  <si>
    <t>Montáž tepelné izolace střech plochých atikovými klíny kladenými volně</t>
  </si>
  <si>
    <t>K623.6=23,6000 [A]</t>
  </si>
  <si>
    <t>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t>
  </si>
  <si>
    <t>713151111</t>
  </si>
  <si>
    <t>Montáž tepelné izolace střech šikmých rohožemi, pásy, deskami (izolační materiál ve specifikaci) kladenými volně mezi krokve</t>
  </si>
  <si>
    <t>S1-Velký spád1.87*13.34/cos 64= 
S2-Malý spád134/cos 5= 
Celkem: A+B=</t>
  </si>
  <si>
    <t>1. Vcenách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Vcenách -1211 až -1218 nejsou započteny náklady na osazení latí pokud rozteč krokví je větší než 1000 mm; tyto se oceňují cenami souboru 762 34-.. Bednění a laťování katalogu 762 - Konstrukce tesařské.</t>
  </si>
  <si>
    <t>713151121</t>
  </si>
  <si>
    <t>Montáž tepelné izolace střech šikmých rohožemi, pásy, deskami (izolační materiál ve specifikaci) kladenými volně pod krokve</t>
  </si>
  <si>
    <t>713291333</t>
  </si>
  <si>
    <t>Montáž tepelné izolace chlazených a temperovaných místností - doplňky a konstrukční součásti parotěsné zábrany podlah fólií</t>
  </si>
  <si>
    <t>605141140</t>
  </si>
  <si>
    <t>řezivo jehličnaté latě střešní impregnované dl 4 m</t>
  </si>
  <si>
    <t>S1-Velký spád(1.87*13.34/cos 64)/0.5*(0.04*0.06)= 
S2-Malý spád(134/cos 5)/0.5*(0.06*0.08)= 
S3(74.5/cos 5)/0.5*(0.06*0.08)= 
Celkem: A+B+C= 
D * 1.1Koeficient množství=</t>
  </si>
  <si>
    <t>605151210</t>
  </si>
  <si>
    <t>řezivo jehličnaté boční prkno jakost I.-II. 4 - 6 cm</t>
  </si>
  <si>
    <t>607262800</t>
  </si>
  <si>
    <t>deska dřevoštěpková OSB perodrážka nebroušená 2500x675x25 mm</t>
  </si>
  <si>
    <t>762082130</t>
  </si>
  <si>
    <t>Práce společné pro tesařské konstrukce profilování zhlaví trámů a ozdobných konců jednoduché seříznutí jedním řezem, plochy přes 160 do 320 cm2</t>
  </si>
  <si>
    <t>úprava krovu - předpoklad25+20=45,0000 [A]</t>
  </si>
  <si>
    <t>762083122</t>
  </si>
  <si>
    <t>Práce společné pro tesařské konstrukce impregnace řeziva máčením proti dřevokaznému hmyzu, houbám a plísním, třída ohrožení 3 a 4 (dřevo v exteriéru)</t>
  </si>
  <si>
    <t>0.0224*15=0,3360 [A] 
0.0288*10=0,2880 [B] 
0.045*5=0,2250 [C] 
1.502=1,5020 [D] 
Celkem: A+B+C+D=2,3510 [E]</t>
  </si>
  <si>
    <t>762321905</t>
  </si>
  <si>
    <t>Vazníky, zavětrování a ztužení konstrukcí (materiál v ceně) podepření vazníků fošnami a hranolky průřezové plochy přes 100 cm2</t>
  </si>
  <si>
    <t>úprava krovu - předpoklad20=20,0000 [A]</t>
  </si>
  <si>
    <t>1. Stanovení množství měrných jednotek je u cen podepření konstrukcí viz čl. 3523 a u cen zavětrování konstrukcí viz čl. 3524 Všeobecných podmínek části C 01.</t>
  </si>
  <si>
    <t>762331921</t>
  </si>
  <si>
    <t>Vázané konstrukce krovů vyřezání části střešní vazby průřezové plochy řeziva přes 120 do 224 cm2, délky vyřezané části krovového prvku do 3 m</t>
  </si>
  <si>
    <t>úprava krovu - předpoklad25=25,0000 [A]</t>
  </si>
  <si>
    <t>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t>
  </si>
  <si>
    <t>762331931</t>
  </si>
  <si>
    <t>Vázané konstrukce krovů vyřezání části střešní vazby průřezové plochy řeziva přes 224 do 288 cm2, délky vyřezané části krovového prvku do 3 m</t>
  </si>
  <si>
    <t>762331943</t>
  </si>
  <si>
    <t>Vázané konstrukce krovů vyřezání části střešní vazby průřezové plochy řeziva přes 288 do 450 cm2, délky vyřezané části krovového prvku přes 5 do 8 m</t>
  </si>
  <si>
    <t>úprava krovu - předpoklad5=5,0000 [A]</t>
  </si>
  <si>
    <t>762332922</t>
  </si>
  <si>
    <t>Vázané konstrukce krovů doplnění části střešní vazby z hranolů, nebo hranolků (materiál v ceně), průřezové plochy přes 120 do 224 cm2</t>
  </si>
  <si>
    <t>762332923</t>
  </si>
  <si>
    <t>Vázané konstrukce krovů doplnění části střešní vazby z hranolů, nebo hranolků (materiál v ceně), průřezové plochy přes 224 do 288 cm2</t>
  </si>
  <si>
    <t>762332924</t>
  </si>
  <si>
    <t>Vázané konstrukce krovů doplnění části střešní vazby z hranolů, nebo hranolků (materiál v ceně), průřezové plochy přes 288 do 450 cm2</t>
  </si>
  <si>
    <t>762341250</t>
  </si>
  <si>
    <t>Bednění a laťování montáž bednění střech rovných a šikmých sklonu do 60 st. s vyřezáním otvorů z prken hoblovaných</t>
  </si>
  <si>
    <t>1. Vcenách -1011 až -1149 bednění střech zdesek dřevoštěpkových a cementotřískových jsou započteny i náklady na dodávku spojovacích prostředků, na tyto položky se nevztahuje ocenění dodávky spojovacích prostředků položka 762 39-5000.</t>
  </si>
  <si>
    <t>762341275</t>
  </si>
  <si>
    <t>Bednění a laťování montáž bednění střech rovných a šikmých sklonu do 60 st. s vyřezáním otvorů z desek dřevotřískových nebo dřevoštěpkových na pero a drážku</t>
  </si>
  <si>
    <t>S2-Malý spád134/cos 5= 
S474.5/cos 5= 
Celkem: A+B=</t>
  </si>
  <si>
    <t>762342441</t>
  </si>
  <si>
    <t>Bednění a laťování montáž lišt trojúhelníkových nebo kontralatí</t>
  </si>
  <si>
    <t>S1-Velký spád1.87*13.34/cos 64= 
S2-Malý spád134/cos 5= 
S474.5/cos 5= 
Celkem: A+B+C= 
á 500mm266.203/0.5=532,4060 [E]</t>
  </si>
  <si>
    <t>1.502=1,5020 [A] 
0.025*230.227=5,7557 [B] 
2.51=2,5100 [C] 
Celkem: A+B+C=9,7677 [D]</t>
  </si>
  <si>
    <t>764</t>
  </si>
  <si>
    <t>Konstrukce klempířské</t>
  </si>
  <si>
    <t>764121444</t>
  </si>
  <si>
    <t>Krytina z hliníkového plechu s úpravou u okapů, prostupů a výčnělků ze šablon, počet kusů do 4 ks/m2 přes 60 st.</t>
  </si>
  <si>
    <t>Velký spád1.87*13.34/cos 64=</t>
  </si>
  <si>
    <t>764203152</t>
  </si>
  <si>
    <t>Montáž oplechování střešních prvků střešního výlezu střechy s krytinou skládanou nebo plechovou</t>
  </si>
  <si>
    <t>764226404</t>
  </si>
  <si>
    <t>Oplechování parapetů z hliníkového plechu rovných mechanicky kotvené, bez rohů rš 330 mm</t>
  </si>
  <si>
    <t>764241307</t>
  </si>
  <si>
    <t>Oplechování střešních prvků z titanzinkového lesklého válcovaného plechu hřebene větraného, včetně větrací mřížky rš 670 mm</t>
  </si>
  <si>
    <t>K1113.4=13,4000 [A]</t>
  </si>
  <si>
    <t>1. V cenách 764 24-1305 až - 2357 nejsou započteny náklady na podkladní plech. Ten se oceňuje souborem cen 764 01-14..Podkladní plech z pozinkovaného plechu v tl. 1,0 mm a rozvinuté šířce dle rš střešního prvku.</t>
  </si>
  <si>
    <t>764242304</t>
  </si>
  <si>
    <t>Oplechování střešních prvků z titanzinkového lesklého válcovaného plechu štítu závětrnou lištou rš 330 mm</t>
  </si>
  <si>
    <t>K1216.2=16,2000 [A]</t>
  </si>
  <si>
    <t>764242334</t>
  </si>
  <si>
    <t>Oplechování střešních prvků z titanzinkového lesklého válcovaného plechu okapu okapovým plechem střechy rovné rš 330 mm</t>
  </si>
  <si>
    <t>K340.2=40,2000 [A]</t>
  </si>
  <si>
    <t>764243356</t>
  </si>
  <si>
    <t>Oplechování střešních prvků z titanzinkového lesklého válcovaného plechu sněhový zachytávač průbežný dvoutrubkový</t>
  </si>
  <si>
    <t>K1513.34=13,3400 [A]</t>
  </si>
  <si>
    <t>764244304</t>
  </si>
  <si>
    <t>Oplechování horních ploch zdí a nadezdívek (atik) z titanzinkového lesklého válcovaného plechu mechanicky kotvené rš 330 mm</t>
  </si>
  <si>
    <t>K535.3=35,3000 [A]</t>
  </si>
  <si>
    <t>764248326</t>
  </si>
  <si>
    <t>Oplechování říms a ozdobných prvků z titanzinkového lesklého válcovaného plechu rovných, bez rohů celoplošně lepené rš 500 mm</t>
  </si>
  <si>
    <t>K913.4=13,4000 [A]</t>
  </si>
  <si>
    <t>1. Ceny lze použít pro ocenění oplechování římsy pod nadřímsovým žlabem.</t>
  </si>
  <si>
    <t>764341314</t>
  </si>
  <si>
    <t>Lemování zdí z titanzinkového lesklého válcovaného plechu boční nebo horní rovných, střech s krytinou skládanou mimo prejzovou rš 330 mm</t>
  </si>
  <si>
    <t>K141=1,0000 [A]</t>
  </si>
  <si>
    <t>764341316</t>
  </si>
  <si>
    <t>Lemování zdí z titanzinkového lesklého válcovaného plechu boční nebo horní rovných, střech s krytinou skládanou mimo prejzovou rš 500 mm</t>
  </si>
  <si>
    <t>764344312</t>
  </si>
  <si>
    <t>Lemování prostupů z titanzinkového lesklého válcovaného plechu bez lišty, střech s krytinou skládanou nebo z plechu</t>
  </si>
  <si>
    <t>K090.9*1.2=1,0800 [A] 
K108*0.5=4,0000 [B] 
Celkem: A+B=5,0800 [C]</t>
  </si>
  <si>
    <t>1. V cenách nejsou započteny náklady na připojovací dilatační lištu, tyto se oceňují cenami souboru cen 764 04 - 132. Dilatační lišta z titanzinkového lesklého válcovaného plechu.</t>
  </si>
  <si>
    <t>764541305</t>
  </si>
  <si>
    <t>Žlab podokapní z titanzinkového lesklého válcovaného plechu včetně háků a čel půlkruhový rš 330 mm</t>
  </si>
  <si>
    <t>K226.8=26,8000 [A]</t>
  </si>
  <si>
    <t>764543306</t>
  </si>
  <si>
    <t>Žlab nadokapní (nástřešní) z titanzinkového lesklého válcovaného plechu oblého tvaru, včetně háků, čel a hrdel rš 500 mm</t>
  </si>
  <si>
    <t>K113.4=13,4000 [A]</t>
  </si>
  <si>
    <t>1. V cenách nejsou započteny náklady na oplechování okapního plechu, tyto se oceňují položkami souboru cen 764 24-.3. Oplechování střešních prvků z titanzinkového lesklého válcovaného plechu.</t>
  </si>
  <si>
    <t>764548324</t>
  </si>
  <si>
    <t>Svod z titanzinkového lesklého válcovaného plechu včetně objímek, kolen a odskoků kruhový, průměru 120 mm</t>
  </si>
  <si>
    <t>K451.7=51,7000 [A]</t>
  </si>
  <si>
    <t>764548332</t>
  </si>
  <si>
    <t>Svod z titanzinkového lesklého válcovaného plechu včetně objímek, kolen a odskoků sběrač dešťové vody kruhového svodu, průměru 100 mm</t>
  </si>
  <si>
    <t>998764103</t>
  </si>
  <si>
    <t>Přesun hmot pro konstrukce klempířské stanovený z hmotnosti přesunovaného materiálu vodorovná dopravní vzdálenost do 50 m v objektech výšky přes 12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</si>
  <si>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-4181 pro přesun prováděný bez použití mechanizace, tj. za ztížených podmínek, lze použít pouze pro hmotnost materiálu, která se tímto způsobem skutečně přemísťuje.</t>
  </si>
  <si>
    <t>998764181</t>
  </si>
  <si>
    <t>Přesun hmot pro konstrukce klempířské stanovený z hmotnosti přesunovaného materiálu Příplatek k cenám za přesun prováděný bez použití mechanizace pro jakoukoliv</t>
  </si>
  <si>
    <t>Přesun hmot pro konstrukce klempířské stanovený z hmotnosti přesunovaného materiálu Příplatek k cenám za přesun prováděný bez použití mechanizace pro jakoukoliv výšku objektu</t>
  </si>
  <si>
    <t>998764192</t>
  </si>
  <si>
    <t>Přesun hmot pro konstrukce klempířské stanovený z hmotnosti přesunovaného materiálu Příplatek k cenám za zvětšený přesun přes vymezenou největší dopravní vzdále</t>
  </si>
  <si>
    <t>Přesun hmot pro konstrukce klempířské stanovený z hmotnosti přesunovaného materiálu Příplatek k cenám za zvětšený přesun přes vymezenou největší dopravní vzdálenost do 100 m</t>
  </si>
  <si>
    <t>P09světlík</t>
  </si>
  <si>
    <t>Střešní světlík do plochých střech ručně ovládaný</t>
  </si>
  <si>
    <t>765</t>
  </si>
  <si>
    <t>Krytina skládaná</t>
  </si>
  <si>
    <t>283292680</t>
  </si>
  <si>
    <t>folie podstřešní difúzní pro exteriér (reakce na oheň - třída F) 140 g/m2</t>
  </si>
  <si>
    <t>283293280</t>
  </si>
  <si>
    <t>fólie podstřešní paropropustná s distanční mřížkou difúzní kontaktní 400 g/m2 (1,4 x 25 m)</t>
  </si>
  <si>
    <t>765191013</t>
  </si>
  <si>
    <t>Montáž pojistné hydroizolační fólie kladené ve sklonu přes 20 st. volně na bednění nebo tepelnou izolaci</t>
  </si>
  <si>
    <t>1. V cenách nejsou započteny náklady na dodávku fólie, tyto se oceňují ve specifikaci. Ztratné lze dohodnout ve směrné výši 5 až 15%. 2. Vceně -1071 nejsou započteny náklady na dodávku okapnice, tyto se oceňují položkami ceníku 800-764 Konstrukce klempířské.</t>
  </si>
  <si>
    <t>765191031</t>
  </si>
  <si>
    <t>Montáž pojistné hydroizolační fólie lepení těsnících pásků pod kontralatě</t>
  </si>
  <si>
    <t>998765103</t>
  </si>
  <si>
    <t>Přesun hmot pro krytiny skládané stanovený z hmotnosti přesunovaného materiálu vodorovná dopravní vzdálenost do 50 m na objektech výšky přes 12 do 24 m</t>
  </si>
  <si>
    <t>998765181</t>
  </si>
  <si>
    <t>Přesun hmot pro krytiny skládané stanovený z hmotnosti přesunovaného materiálu Příplatek k cenám za přesun prováděný bez použití mechanizace pro jakoukoliv výšk</t>
  </si>
  <si>
    <t>Přesun hmot pro krytiny skládané stanovený z hmotnosti přesunovaného materiálu Příplatek k cenám za přesun prováděný bez použití mechanizace pro jakoukoliv výšku objektu</t>
  </si>
  <si>
    <t>998765192</t>
  </si>
  <si>
    <t>Přesun hmot pro krytiny skládané stanovený z hmotnosti přesunovaného materiálu Příplatek k cenám za zvětšený přesun přes vymezenou největší dopravní vzdálenost</t>
  </si>
  <si>
    <t>Přesun hmot pro krytiny skládané stanovený z hmotnosti přesunovaného materiálu Příplatek k cenám za zvětšený přesun přes vymezenou největší dopravní vzdálenost do 100 m</t>
  </si>
  <si>
    <t>765a</t>
  </si>
  <si>
    <t>Kamenické práce</t>
  </si>
  <si>
    <t>765kamen001</t>
  </si>
  <si>
    <t>Kamenická oprava "Klenák s maskaronem"</t>
  </si>
  <si>
    <t>783801263</t>
  </si>
  <si>
    <t>Očištění omítek biocidními prostředky napadených mikroorganismy s okartáčováním, nátěrem dvojnásobným, povrchů hladkých stupně členitosti 5 omítek hladkých, zrn</t>
  </si>
  <si>
    <t>Očištění omítek biocidními prostředky napadených mikroorganismy s okartáčováním, nátěrem dvojnásobným, povrchů hladkých stupně členitosti 5 omítek hladkých, zrnitých tenkovrstvých nebo štukových</t>
  </si>
  <si>
    <t>1. V cenách nejsou započteny náklady na následné omytí ošetřené fasády tlakovou vodou, tyto se oceňují cenou 783 80-1503.</t>
  </si>
  <si>
    <t>783823187</t>
  </si>
  <si>
    <t>Penetrační nátěr omítek hladkých omítek hladkých, zrnitých tenkovrstvých nebo štukových stupně členitosti 5 vápenný</t>
  </si>
  <si>
    <t>783826645a</t>
  </si>
  <si>
    <t>Hydrofobizační nátěr omítek, transparentní, povrchů hladkých omítek hladkých, zrnitých tenkovrstvých nebo štukových stupně členitosti 5</t>
  </si>
  <si>
    <t>783827487</t>
  </si>
  <si>
    <t>Krycí (ochranný ) nátěr omítek dvojnásobný hladkých omítek hladkých, zrnitých tenkovrstvých nebo štukových stupně členitosti 5 vápenný</t>
  </si>
  <si>
    <t>783897615</t>
  </si>
  <si>
    <t>Krycí (ochranný ) nátěr omítek Příplatek k cenám za provádění barevného nátěru v odstínu sytém dvojnásobného</t>
  </si>
  <si>
    <t>782</t>
  </si>
  <si>
    <t>Dokončovací práce - obklady z kamene</t>
  </si>
  <si>
    <t>583821650</t>
  </si>
  <si>
    <t>deska obkladová, žula tryskaná tl 3 cm do 0,24 m2</t>
  </si>
  <si>
    <t>782132112</t>
  </si>
  <si>
    <t>Montáž obkladů stěn z tvrdých kamenů kladených do lepidla z nejvýše dvou rozdílných druhů pravoúhlých desek ve skladbě se pravidelně opakujících tl. přes 25 do</t>
  </si>
  <si>
    <t>Montáž obkladů stěn z tvrdých kamenů kladených do lepidla z nejvýše dvou rozdílných druhů pravoúhlých desek ve skladbě se pravidelně opakujících tl. přes 25 do 30 mm</t>
  </si>
  <si>
    <t>782191111</t>
  </si>
  <si>
    <t>Příplatek k cenám obkladů stěn z kamene za plochu do 10 m2 jednotlivě</t>
  </si>
  <si>
    <t>782191131</t>
  </si>
  <si>
    <t>Příplatek k cenám obkladů stěn z kamene za vyrovnání nerovného povrchu</t>
  </si>
  <si>
    <t>782191141</t>
  </si>
  <si>
    <t>Příplatek k cenám obkladů stěn z kamene za použití kovových kotev k uchycení obkladu</t>
  </si>
  <si>
    <t>998782101</t>
  </si>
  <si>
    <t>Přesun hmot pro obklady kamenné stanovený z hmotnosti přesunovaného materiálu vodorovná dopravní vzdálenost do 50 m v objektech výšky do 6 m</t>
  </si>
  <si>
    <t>998782181</t>
  </si>
  <si>
    <t>Přesun hmot pro obklady kamenné stanovený z hmotnosti přesunovaného materiálu Příplatek k ceně za přesun prováděný bez použití mechanizace pro jakoukoliv výšku</t>
  </si>
  <si>
    <t>Přesun hmot pro obklady kamenné stanovený z hmotnosti přesunovaného materiálu Příplatek k ceně za přesun prováděný bez použití mechanizace pro jakoukoliv výšku objektu</t>
  </si>
  <si>
    <t>998782192</t>
  </si>
  <si>
    <t>Přesun hmot pro obklady kamenné stanovený z hmotnosti přesunovaného materiálu Příplatek k ceně za zvětšený přesun přes vymezenou největší dopravní vzdálenost do</t>
  </si>
  <si>
    <t>Přesun hmot pro obklady kamenné stanovený z hmotnosti přesunovaného materiálu Příplatek k ceně za zvětšený přesun přes vymezenou největší dopravní vzdálenost do 100 m</t>
  </si>
  <si>
    <t>315000</t>
  </si>
  <si>
    <t>Průběžná římsa 220x120mm</t>
  </si>
  <si>
    <t>783201401</t>
  </si>
  <si>
    <t>Příprava podkladu tesařských konstrukcí před provedením nátěru ometení</t>
  </si>
  <si>
    <t>ochranný nátěr - stávající krov - předpoklad250=250,0000 [A]</t>
  </si>
  <si>
    <t>783201403</t>
  </si>
  <si>
    <t>Příprava podkladu tesařských konstrukcí před provedením nátěru oprášení</t>
  </si>
  <si>
    <t>783223121</t>
  </si>
  <si>
    <t>Napouštěcí nátěr tesařských konstrukcí zabudovaných do konstrukce proti dřevokazným houbám, hmyzu a plísním dvojnásobný akrylátový</t>
  </si>
  <si>
    <t>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t>
  </si>
  <si>
    <t>783801403</t>
  </si>
  <si>
    <t>Příprava podkladu omítek před provedením nátěru oprášení</t>
  </si>
  <si>
    <t>0.5*(2*13.19)=13,1900 [A]</t>
  </si>
  <si>
    <t>783809205</t>
  </si>
  <si>
    <t>Montáž ozdobných prvků na fasádní plochy (materiál ve specifikaci ) plošných, tvaru pravidelného, průměru nebo výšky (šířky) lepené plochy přes 200 do 500 mm</t>
  </si>
  <si>
    <t>zpětná montáž - klenák s makaronem1=1,0000 [A]</t>
  </si>
  <si>
    <t>1. Ceny lepení plošných prvků lze použít pro lepení délkových profilů výšky (šířky) přes 200 mm. 2. V cenách nejsou započteny náklady na dodávku ozdobných prvků, tyto se ocení ve specifikaci.</t>
  </si>
  <si>
    <t>783809225</t>
  </si>
  <si>
    <t>Montáž ozdobných prvků na fasádní plochy (materiál ve specifikaci ) s převažujícím délkovým rozměrem hladkých, výšky (šířky) lepené plochy přes 120 do 200 mm</t>
  </si>
  <si>
    <t>2*13.19=26,3800 [A]</t>
  </si>
  <si>
    <t>783823181</t>
  </si>
  <si>
    <t>Penetrační nátěr omítek hladkých omítek hladkých, zrnitých tenkovrstvých nebo štukových stupně členitosti 5 akrylátový</t>
  </si>
  <si>
    <t>783826301</t>
  </si>
  <si>
    <t>Nátěr omítek se schopností překlenutí trhlin elastický (trvale pružný) akrylátový</t>
  </si>
  <si>
    <t>783896301</t>
  </si>
  <si>
    <t>Nátěr omítek se schopností překlenutí trhlin Příplatek k cenám za za zvýšenou pracnost provedení styku 2 barev</t>
  </si>
  <si>
    <t>2*(2*13.19)=52,7600 [A]</t>
  </si>
  <si>
    <t>783896307</t>
  </si>
  <si>
    <t>Nátěr omítek se schopností překlenutí trhlin Příplatek k cenám za provedení barevného nátěru v odstínu sytém</t>
  </si>
  <si>
    <t>423928760-1</t>
  </si>
  <si>
    <t>držák antén na zeď 50cm</t>
  </si>
  <si>
    <t>3=3,0000 [A]</t>
  </si>
  <si>
    <t>941311112</t>
  </si>
  <si>
    <t>Montáž lešení řadového modulového lehkého pracovního s podlahami s provozním zatížením tř. 3 do 200 kg/m2 šířky tř. SW06 přes 0,6 do 0,9 m, výšky přes 10 do 25</t>
  </si>
  <si>
    <t>Montáž lešení řadového modulového lehkého pracovního s podlahami s provozním zatížením tř. 3 do 200 kg/m2 šířky tř. SW06 přes 0,6 do 0,9 m, výšky přes 10 do 25 m</t>
  </si>
  <si>
    <t>16*2*(15+14)+4*(2*8+15)=1 052,0000 [A]</t>
  </si>
  <si>
    <t>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t>
  </si>
  <si>
    <t>941311211</t>
  </si>
  <si>
    <t>Montáž lešení řadového modulového lehkého pracovního s podlahami s provozním zatížením tř. 3 do 200 kg/m2 Příplatek za první a každý další den použití lešení k</t>
  </si>
  <si>
    <t>Montáž lešení řadového modulového lehkého pracovního s podlahami s provozním zatížením tř. 3 do 200 kg/m2 Příplatek za první a každý další den použití lešení k ceně -1111 nebo -1112</t>
  </si>
  <si>
    <t>16*2*(15+14)+4*(2*8+15)*60=8 368,0000 [A]</t>
  </si>
  <si>
    <t>941311812</t>
  </si>
  <si>
    <t>Demontáž lešení řadového modulového lehkého pracovního s podlahami s provozním zatížením tř. 3 do 200 kg/m2 šířky SW06 přes 0,6 do 0,9 m, výšky přes 10 do 25 m</t>
  </si>
  <si>
    <t>1. Demontáž lešení řadového modulového lehkého výšky přes 40 m se oceňuje individuálně.</t>
  </si>
  <si>
    <t>944511111</t>
  </si>
  <si>
    <t>Montáž ochranné sítě zavěšené na konstrukci lešení z textilie z umělých vláken</t>
  </si>
  <si>
    <t>1. Vcenách nejsou započteny náklady na lešení potřebné pro zavěšení sítí; toto lešení se oceňuje příslušnými cenami lešení.</t>
  </si>
  <si>
    <t>944511211</t>
  </si>
  <si>
    <t>Montáž ochranné sítě Příplatek za první a každý další den použití sítě k ceně -1111</t>
  </si>
  <si>
    <t>944511811</t>
  </si>
  <si>
    <t>Demontáž ochranné sítě zavěšené na konstrukci lešení z textilie z umělých vláken</t>
  </si>
  <si>
    <t>944711112</t>
  </si>
  <si>
    <t>Montáž záchytné stříšky zřizované současně s lehkým nebo těžkým lešením, šířky přes 1,5 do 2,0 m</t>
  </si>
  <si>
    <t>10=10,0000 [A]</t>
  </si>
  <si>
    <t>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t>
  </si>
  <si>
    <t>944711212</t>
  </si>
  <si>
    <t>Montáž záchytné stříšky Příplatek za první a každý další den použití záchytné stříšky k ceně -1112</t>
  </si>
  <si>
    <t>944711812</t>
  </si>
  <si>
    <t>Demontáž záchytné stříšky zřizované současně s lehkým nebo těžkým lešením, šířky přes 1,5 do 2,0 m</t>
  </si>
  <si>
    <t>1. Ceny nelze použít pro samostatnou záchytnou stříšku či jiné ochranné konstrukce, které mají za účel chránit chodce před padající omítkou či zchátralými římsami apod.</t>
  </si>
  <si>
    <t>949521112</t>
  </si>
  <si>
    <t>Montáž podchodu u dílcových lešení zřizovaného současně s lehkým nebo těžkým pracovním lešením, šířky do 2,0 m</t>
  </si>
  <si>
    <t>949521812</t>
  </si>
  <si>
    <t>Demontáž podchodu u dílcových lešení zřizovaného současně s lehkým nebo těžkým pracovním lešením, šířky do 2,0 m</t>
  </si>
  <si>
    <t>953941711</t>
  </si>
  <si>
    <t>Osazení drobných kovových výrobků bez jejich dodání s vysekáním kapes pro upevňovací prvky se zazděním, zabetonováním nebo zalitím objímek nebo držáků, ve zdivu</t>
  </si>
  <si>
    <t>Osazení drobných kovových výrobků bez jejich dodání s vysekáním kapes pro upevňovací prvky se zazděním, zabetonováním nebo zalitím objímek nebo držáků, ve zdivu cihelném</t>
  </si>
  <si>
    <t>1. V cenách nejsou započteny náklady na dodání poklopů, rohoží, ventilací a drobných kovových výrobků, tyto se oceňují ve specifikaci.</t>
  </si>
  <si>
    <t>978015361</t>
  </si>
  <si>
    <t>Otlučení vápenných nebo vápenocementových omítek vnějších ploch s vyškrabáním spar a s očištěním zdiva stupně členitosti 1 a 2, v rozsahu přes 30 do 50 %</t>
  </si>
  <si>
    <t>997</t>
  </si>
  <si>
    <t>Přesun sutě</t>
  </si>
  <si>
    <t>997013154</t>
  </si>
  <si>
    <t>Vnitrostaveništní doprava suti a vybouraných hmot vodorovně do 50 m svisle s omezením mechanizace pro budovy a haly výšky přes 12 do 15 m</t>
  </si>
  <si>
    <t>1. Vcenách -3111 až -3217 jsou započteny i náklady na: a) vodorovnou dopravu na uvedenou vzdálenost, b) svislou dopravu prouvedenou výšku budovy, c) naložení na vodorovný dopravní prostředek pro odvoz na skládku nebo meziskládku, d) náklady na rozhrnutí a urovnání suti na dopravním prostředku. 2. Jestliže se pro svislý přesun použije shoz nebo zařízení investora (např. výtah vbudově), užijí se pro ocenění vodorovné dopravy suti ceny -3111, 3151 a -3211 pro budovy a haly výšky do 6 m. 3. Montáž, demontáž a pronájem shozu se ocení cenami souboru cen 997 01-33 Shoz suti. 4. Ceny -3151 až -3162 lze použít vpřípadě, kdy dochází ke ztížení dopravy suti např. tím, že není možné instalovat jeřáb.</t>
  </si>
  <si>
    <t>997013219</t>
  </si>
  <si>
    <t>Vnitrostaveništní doprava suti a vybouraných hmot vodorovně do 50 m Příplatek k cenám -3111 až -3217 za zvětšenou vodorovnou dopravu přes vymezenou dopravní vzd</t>
  </si>
  <si>
    <t>Vnitrostaveništní doprava suti a vybouraných hmot vodorovně do 50 m Příplatek k cenám -3111 až -3217 za zvětšenou vodorovnou dopravu přes vymezenou dopravní vzdálenost za každých dalších i započatých 10 m</t>
  </si>
  <si>
    <t>997013312</t>
  </si>
  <si>
    <t>Doprava suti shozem montáž a demontáž shozu výšky přes 10 do 20 m</t>
  </si>
  <si>
    <t>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t>
  </si>
  <si>
    <t>997013322</t>
  </si>
  <si>
    <t>Doprava suti shozem montáž a demontáž shozu výšky Příplatek za první a každý další den použití shozu k ceně -3312</t>
  </si>
  <si>
    <t>997013501</t>
  </si>
  <si>
    <t>Odvoz suti a vybouraných hmot na skládku nebo meziskládku se složením, na vzdálenost do 1 km</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</si>
  <si>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</si>
  <si>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</si>
  <si>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</si>
  <si>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997013803</t>
  </si>
  <si>
    <t>Poplatek za uložení stavebního odpadu na skládce (skládkovné) cihelného</t>
  </si>
  <si>
    <t>1. Ceny uvedené vsouboru lze po dohodě upravit podle místních podmínek.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</si>
  <si>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997013831</t>
  </si>
  <si>
    <t>Poplatek za uložení stavebního odpadu na skládce (skládkovné) směsného</t>
  </si>
  <si>
    <t>DEM-001</t>
  </si>
  <si>
    <t>Bourací práce</t>
  </si>
  <si>
    <t>713110813</t>
  </si>
  <si>
    <t>Odstranění tepelné izolace běžných stavebních konstrukcí z rohoží, pásů, dílců, desek, bloků stropů nebo podhledů volně kladených z vláknitých materiálů, tloušť</t>
  </si>
  <si>
    <t>Odstranění tepelné izolace běžných stavebních konstrukcí z rohoží, pásů, dílců, desek, bloků stropů nebo podhledů volně kladených z vláknitých materiálů, tloušťka izolace přes 100 mm</t>
  </si>
  <si>
    <t>4.NP 
4064.70=4,7000 [A] 
40714.80=14,8000 [B] 
40811.80=11,8000 [C] 
40946.45=46,4500 [D] 
41016.55=16,5500 [E] 
Mezisoučet: A+B+C+D+E=94,3000 [F] 
Celkem: A+B+C+D+E=94,3000 [G]</t>
  </si>
  <si>
    <t>1. Ceny se používají pro odstraňování jednovrstvé a dvouvrstvé izolace, další vrstvy se oceňují individuálně. 2. U cen odstraňování polystyrenu připevněného lepením nerozlišujeme způsob nalepení. 3. Vceně nejsou započteny náklady na odstranění separačních vrstev. Tyto práce lze oceňovat příslušnými cenami katalogu 800–711 Izolace proti vodě, vlhkosti a plynům.</t>
  </si>
  <si>
    <t>713110833</t>
  </si>
  <si>
    <t>Odstranění tepelné izolace běžných stavebních konstrukcí z rohoží, pásů, dílců, desek, bloků stropů nebo podhledů připevněných přibitím nebo nastřelením přes 10</t>
  </si>
  <si>
    <t>Odstranění tepelné izolace běžných stavebních konstrukcí z rohoží, pásů, dílců, desek, bloků stropů nebo podhledů připevněných přibitím nebo nastřelením přes 100 mm z vláknitých materiálů, tloušťka izolace</t>
  </si>
  <si>
    <t>Velký spád1.87*13.34/cos 64= 
Malý spád129.5/cos 5= 
Celkem: A+B=</t>
  </si>
  <si>
    <t>713130811</t>
  </si>
  <si>
    <t>Odstranění tepelné izolace běžných stavebních konstrukcí z rohoží, pásů, dílců, desek, bloků stěn a příček volně kladených z vláknitých materiálů, tloušťka izol</t>
  </si>
  <si>
    <t>Odstranění tepelné izolace běžných stavebních konstrukcí z rohoží, pásů, dílců, desek, bloků stěn a příček volně kladených z vláknitých materiálů, tloušťka izolace do 100 mm</t>
  </si>
  <si>
    <t>713190812</t>
  </si>
  <si>
    <t>Odstranění tepelné izolace běžných stavebních konstrukcí – vrstvy, doplňky a konstrukční součásti izolační vrstvy lože škvárové průměrné tloušťky přes 50 do 100</t>
  </si>
  <si>
    <t>Odstranění tepelné izolace běžných stavebních konstrukcí – vrstvy, doplňky a konstrukční součásti izolační vrstvy lože škvárové průměrné tloušťky přes 50 do 100 mm</t>
  </si>
  <si>
    <t>1,NP 
1064.50=4,5000 [A] 
10714.20=14,2000 [B] 
10812.10=12,1000 [C] 
10914.20=14,2000 [D] 
11019.50=19,5000 [E] 
11115.60=15,6000 [F] 
Mezisoučet: A+B+C+D+E+F=80,1000 [G] 
2,NP 
2064.70=4,7000 [H] 
20714.20=14,2000 [I] 
20819.20=19,2000 [J] 
20916.40=16,4000 [K] 
21020.30=20,3000 [L] 
21116.10=16,1000 [M] 
Mezisoučet: H+I+J+K+L+M=90,9000 [N] 
3.NP 
3064.50=4,5000 [O] 
30714.70=14,7000 [P] 
30819.20=19,2000 [Q] 
30916.50=16,5000 [R] 
31020.45=20,4500 [S] 
31116.14=16,1400 [T] 
Mezisoučet: O+P+Q+R+S+T=91,4900 [U] 
4.NP 
4064.70=4,7000 [V] 
40714.80=14,8000 [W] 
40811.80=11,8000 [X] 
40946.45=46,4500 [Y] 
41016.55=16,5500 [Z] 
Mezisoučet: V+W+X+Y+Z=94,3000 [AA] 
Celkem: A+B+C+D+E+F+H+I+J+K+L+M+O+P+Q+R+S+T+V+W+X+Y+Z=356,7900 [AB]</t>
  </si>
  <si>
    <t>1. Plocha u prostupů vpoložce -0831 se počítá způdorysné plochy. 2. Vceně nejsou započteny náklady na odstranění separačních vrstev. Tyto práce lze oceňovat příslušnými cenami katalogu 800-711 Izolace proti vodě, vlhkosti a plynům.</t>
  </si>
  <si>
    <t>762341811</t>
  </si>
  <si>
    <t>Demontáž bednění a laťování bednění střech rovných, obloukových, sklonu do 60 st. se všemi nadstřešními konstrukcemi z prken hrubých, hoblovaných tl. do 32 mm</t>
  </si>
  <si>
    <t>762342812</t>
  </si>
  <si>
    <t>Demontáž bednění a laťování laťování střech sklonu do 60 st. se všemi nadstřešními konstrukcemi, z latí průřezové plochy do 25 cm2 při osové vzdálenosti přes 0,</t>
  </si>
  <si>
    <t>Demontáž bednění a laťování laťování střech sklonu do 60 st. se všemi nadstřešními konstrukcemi, z latí průřezové plochy do 25 cm2 při osové vzdálenosti přes 0,22 do 0,50 m</t>
  </si>
  <si>
    <t>762343811</t>
  </si>
  <si>
    <t>Demontáž bednění a laťování bednění okapů a štítových říms, včetně kostry, krajnice a závětrného prkna, pevných žaluzií a bednění z dílců, z prken hrubých, hobl</t>
  </si>
  <si>
    <t>Demontáž bednění a laťování bednění okapů a štítových říms, včetně kostry, krajnice a závětrného prkna, pevných žaluzií a bednění z dílců, z prken hrubých, hoblovaných tl. do 32 mm</t>
  </si>
  <si>
    <t>2*(4.25+11.2)=30,9000 [A]</t>
  </si>
  <si>
    <t>762522811</t>
  </si>
  <si>
    <t>Demontáž podlah s polštáři z prken tl. do 32 mm</t>
  </si>
  <si>
    <t>1.NP 
10812.10=12,1000 [A] 
10914.20=14,2000 [B] 
11019.50=19,5000 [C] 
11115.60=15,6000 [D] 
Mezisoučet: A+B+C+D=61,4000 [E] 
2.NP 
20819.20=19,2000 [F] 
20916.40=16,4000 [G] 
21020.30=20,3000 [H] 
21116.10=16,1000 [I] 
Mezisoučet: F+G+H+I=72,0000 [J] 
3.NP 
30819.20=19,2000 [K] 
30916.50=16,5000 [L] 
31020.45=20,4500 [M] 
31116.14=16,1400 [N] 
Mezisoučet: K+L+M+N=72,2900 [O] 
4.NP 
40714.80=14,8000 [P] 
40811.80=11,8000 [Q] 
40946.45=46,4500 [R] 
41016.55=16,5500 [S] 
Mezisoučet: P+Q+R+S=89,6000 [T] 
Celkem: A+B+C+D+F+G+H+I+K+L+M+N+P+Q+R+S=295,2900 [U]</t>
  </si>
  <si>
    <t>762526811</t>
  </si>
  <si>
    <t>Demontáž podlah z desek dřevotřískových, překližkových, sololitových tl. do 20 mm bez polštářů</t>
  </si>
  <si>
    <t>1.NP 
1064.50=4,5000 [A] 
10714.20=14,2000 [B] 
Mezisoučet: A+B=18,7000 [C] 
2.NP 
2064.70=4,7000 [D] 
20714.20=14,2000 [E] 
Mezisoučet: D+E=18,9000 [F] 
3064.50=4,5000 [G] 
30714.70=14,7000 [H] 
Mezisoučet: G+H=19,2000 [I] 
4.NP 
4064.70=4,7000 [J] 
Mezisoučet: J=4,7000 [K] 
Celkem: A+B+D+E+G+H+J=61,5000 [L]</t>
  </si>
  <si>
    <t>763131821</t>
  </si>
  <si>
    <t>Demontáž podhledu nebo samostatného požárního předělu ze sádrokartonových desek s nosnou konstrukcí dvouvrstvou z ocelových profilů, opláštění jednoduché</t>
  </si>
  <si>
    <t>4.NP 
4064.70=4,7000 [A] 
40714.80=14,8000 [B] 
40811.80=11,8000 [C] 
40946.45=46,4500 [D] 
41016.55=16,5500 [E] 
Celkem: A+B+C+D+E=94,3000 [F]</t>
  </si>
  <si>
    <t>1. Ceny -1811 a -1832 jsou stanoveny pro kompletní demontáž podhledu nebo samostatného požárního předělu, tj. nosné konstrukce, desek i tepelné izolace. 2. Ceny demontáže desek -2811 a -2812 jsou určeny pro odstranění pouze desek znosné konstrukce podhledu.</t>
  </si>
  <si>
    <t>764001821</t>
  </si>
  <si>
    <t>Demontáž klempířských konstrukcí krytiny ze svitků nebo tabulí do suti</t>
  </si>
  <si>
    <t>764001861</t>
  </si>
  <si>
    <t>Demontáž klempířských konstrukcí oplechování hřebene z hřebenáčů do suti</t>
  </si>
  <si>
    <t>764002801</t>
  </si>
  <si>
    <t>Demontáž klempířských konstrukcí závětrné lišty do suti</t>
  </si>
  <si>
    <t>764002811</t>
  </si>
  <si>
    <t>Demontáž klempířských konstrukcí okapového plechu do suti, v krytině povlakové</t>
  </si>
  <si>
    <t>2*13.2=26,4000 [A]</t>
  </si>
  <si>
    <t>764002821</t>
  </si>
  <si>
    <t>Demontáž klempířských konstrukcí střešního výlezu do suti</t>
  </si>
  <si>
    <t>764002851</t>
  </si>
  <si>
    <t>Demontáž klempířských konstrukcí oplechování parapetů do suti</t>
  </si>
  <si>
    <t>Východní8*1.17+2*1.45=12,2600 [A] 
Západní14*1.17+4*0.57=18,6600 [B] 
Celkem: A+B=30,9200 [C]</t>
  </si>
  <si>
    <t>764002861</t>
  </si>
  <si>
    <t>Demontáž klempířských konstrukcí oplechování říms do suti</t>
  </si>
  <si>
    <t>764002881</t>
  </si>
  <si>
    <t>Demontáž klempířských konstrukcí lemování střešních prostupů do suti</t>
  </si>
  <si>
    <t>764004801</t>
  </si>
  <si>
    <t>Demontáž klempířských konstrukcí žlabu podokapního do suti</t>
  </si>
  <si>
    <t>764004861</t>
  </si>
  <si>
    <t>Demontáž klempířských konstrukcí svodu do suti</t>
  </si>
  <si>
    <t>2*14.5=29,0000 [A]</t>
  </si>
  <si>
    <t>765191901</t>
  </si>
  <si>
    <t>Demontáž pojistné hydroizolační fólie kladené ve sklonu do 30 st.</t>
  </si>
  <si>
    <t>Malý spád129.5/cos 5= 
Celkem: A=</t>
  </si>
  <si>
    <t>765191911</t>
  </si>
  <si>
    <t>Demontáž pojistné hydroizolační fólie kladené ve sklonu přes 30 st.</t>
  </si>
  <si>
    <t>766441812</t>
  </si>
  <si>
    <t>Demontáž parapetních desek dřevěných nebo plastových šířky přes 300 mm délky do 1m</t>
  </si>
  <si>
    <t>1.PP 
0041=1,0000 [A] 
0061=1,0000 [B] 
Mezisoučet: A+B=2,0000 [C] 
1.NP 
1021=1,0000 [D] 
Mezisoučet: D=1,0000 [E] 
2.NP 
2021=1,0000 [F] 
Mezisoučet: F=1,0000 [G] 
3.NP 
3011=1,0000 [H] 
Mezisoučet: H=1,0000 [I] 
4.NP 
4021=1,0000 [J] 
Mezisoučet: J=1,0000 [K] 
Celkem: A+B+D+F+H+J=6,0000 [L]</t>
  </si>
  <si>
    <t>766441822</t>
  </si>
  <si>
    <t>Demontáž parapetních desek dřevěných nebo plastových šířky přes 300 mm délky přes 1m</t>
  </si>
  <si>
    <t>1.PP 
1032=2,0000 [A] 
1042=2,0000 [B] 
1061=1,0000 [C] 
1071=1,0000 [D] 
Mezisoučet: A+B+C+D=6,0000 [E] 
1.NP 
1061=1,0000 [F] 
1071=1,0000 [G] 
1081=1,0000 [H] 
1091=1,0000 [I] 
1102=2,0000 [J] 
1111=1,0000 [K] 
Mezisoučet: F+G+H+I+J+K=7,0000 [L] 
2.NP 
2011=1,0000 [M] 
2061=1,0000 [N] 
2071=1,0000 [O] 
2082=2,0000 [P] 
2091=1,0000 [Q] 
2102=2,0000 [R] 
2111=1,0000 [S] 
Mezisoučet: M+N+O+P+Q+R+S=9,0000 [T] 
3.NP 
3011=1,0000 [U] 
3061=1,0000 [V] 
3071=1,0000 [W] 
3082=2,0000 [X] 
3091=1,0000 [Y] 
3102=2,0000 [Z] 
3111=1,0000 [AA] 
Mezisoučet: U+V+W+X+Y+Z+AA=9,0000 [AB] 
4.NP 
4011=1,0000 [AC] 
4061=1,0000 [AD] 
4071=1,0000 [AE] 
4101=1,0000 [AF] 
Mezisoučet: AC+AD+AE+AF=4,0000 [AG] 
Celkem: A+B+C+D+F+G+H+I+J+K+M+N+O+P+Q+R+S+U+V+W+X+Y+Z+AA+AC+AD+AE+AF=35,0000 [AH]</t>
  </si>
  <si>
    <t>767415845</t>
  </si>
  <si>
    <t>Demontáž vnějšího obkladu pláště z kompozitních panelů typu BOND kazetové provedení - skryté uchycení výšky budovy přes 12 do 24 m</t>
  </si>
  <si>
    <t>Severní158.3=158,3000 [A] 
Jižní155=155,0000 [B] 
Celkem: A+B=313,3000 [C]</t>
  </si>
  <si>
    <t>1. Ceny -5841 až -5857 neobsahují demontáž podkladních vrstev a konstrukcí.</t>
  </si>
  <si>
    <t>767415861</t>
  </si>
  <si>
    <t>Demontáž vnějšího obkladu pláště z kompozitních panelů typu BOND doplňků podkladní rošt</t>
  </si>
  <si>
    <t>771273812</t>
  </si>
  <si>
    <t>Demontáž obkladů schodišť z dlaždic keramických lepených stupnic přes 250 do 350 mm</t>
  </si>
  <si>
    <t>1.NP 
1011.070*9+1.250*7+1.48*5=25,7800 [A] 
Mezisoučet: A=25,7800 [B] 
2.NP 
2011.25*2*9=22,5000 [C] 
Mezisoučet: C=22,5000 [D] 
3.NP 
3011.25*2*9=22,5000 [E] 
Mezisoučet: E=22,5000 [F] 
4.NP 
4011.25*2*9=22,5000 [G] 
Mezisoučet: G=22,5000 [H] 
Celkem: A+C+E+G=93,2800 [I]</t>
  </si>
  <si>
    <t>771273832</t>
  </si>
  <si>
    <t>Demontáž obkladů schodišť z dlaždic keramických lepených podstupnic do 250 mm</t>
  </si>
  <si>
    <t>1.NP 
10110*1.070+8*1.25+6*1.48=29,5800 [A] 
Mezisoučet: A=29,5800 [B] 
2.NP 
2012*10*1.25=25,0000 [C] 
Mezisoučet: C=25,0000 [D] 
3.NP 
3012*10*1.25=25,0000 [E] 
Mezisoučet: E=25,0000 [F] 
4.NP 
4012*10*1.25=25,0000 [G] 
Mezisoučet: G=25,0000 [H] 
Celkem: A+C+E+G=104,5800 [I]</t>
  </si>
  <si>
    <t>771473810</t>
  </si>
  <si>
    <t>Demontáž soklíků z dlaždic keramických lepených rovných</t>
  </si>
  <si>
    <t>1.NP 
1011.4+2.62+0.26+0.6+1.05+1.31+0.32+3.02+0.12+2*(0.5+1.5+1.5)+1.48+1.14+2.2=22,5200 [A] 
2014*1.11=4,4400 [B] 
1040.8=0,8000 [C] 
1050.8=0,8000 [D] 
Mezisoučet: A+B+C+D=28,5600 [E] 
2.NP 
2012.63+0.26+0.6+0.45+1.35+0.32+5.68+2.15+1.7=15,1400 [F] 
2022*(1.14+1.11)=4,5000 [G] 
2040.8=0,8000 [H] 
2050.8=0,8000 [I] 
Mezisoučet: F+G+H+I=21,2400 [J] 
3.NP 
3012.63+0.26+0.6+0.45+1.35+0.32+5.68+2.15+1.7=15,1400 [K] 
3022*(1.14+1.11)=4,5000 [L] 
3040.8=0,8000 [M] 
3050.8=0,8000 [N] 
Mezisoučet: K+L+M+N=21,2400 [O] 
4.NP 
4012.63+0.26+0.6+0.45+1.35+0.32+5.68+2.15+1.7=15,1400 [P] 
4022*(1.14+1.11)=4,5000 [Q] 
4040.8=0,8000 [R] 
4050.8=0,8000 [S] 
Mezisoučet: P+Q+R+S=21,2400 [T] 
Celkem: A+B+C+D+F+G+H+I+K+L+M+N+P+Q+R+S=92,2800 [U]</t>
  </si>
  <si>
    <t>771473830</t>
  </si>
  <si>
    <t>Demontáž soklíků z dlaždic keramických lepených schodišťových</t>
  </si>
  <si>
    <t>1.NP 
1012*(2.700+2.100+1.500)=12,6000 [A] 
Mezisoučet: A=12,6000 [B] 
2.NP 
2012*2.700=5,4000 [C] 
Mezisoučet: C=5,4000 [D] 
3.NP 
3012*2.700=5,4000 [E] 
Mezisoučet: E=5,4000 [F] 
4.NP 
4012*2.700=5,4000 [G] 
Mezisoučet: G=5,4000 [H] 
Celkem: A+C+E+G=28,8000 [I]</t>
  </si>
  <si>
    <t>771573810</t>
  </si>
  <si>
    <t>Demontáž podlah z dlaždic keramických lepených</t>
  </si>
  <si>
    <t>1.NP 
10128.00-(1.07*2.70+1.25*2.10+1.48*1.50)=20,2660 [A] 
1021.20=1,2000 [B] 
1032.10=2,1000 [C] 
1041.10=1,1000 [D] 
1051.10=1,1000 [E] 
Mezisoučet: A+B+C+D+E=25,7660 [F] 
2.NP 
20120.50-2*1.25*2.70=13,7500 [G] 
2021.20=1,2000 [H] 
2032.10=2,1000 [I] 
2041.10=1,1000 [J] 
2051.10=1,1000 [K] 
Mezisoučet: G+H+I+J+K=19,2500 [L] 
3.NP 
30120.70-2*1.25*2.70=13,9500 [M] 
3021.20=1,2000 [N] 
3032.10=2,1000 [O] 
3041.10=1,1000 [P] 
3051.10=1,1000 [Q] 
Mezisoučet: M+N+O+P+Q=19,4500 [R] 
4.NP 
40120.70-2*1.25*2.70=13,9500 [S] 
4021.20=1,2000 [T] 
4032.10=2,1000 [U] 
4041.10=1,1000 [V] 
4051.10=1,1000 [W] 
Mezisoučet: S+T+U+V+W=19,4500 [X] 
Celkem: A+B+C+D+E+G+H+I+J+K+M+N+O+P+Q+S+T+U+V+W=83,9160 [Y]</t>
  </si>
  <si>
    <t>776201812</t>
  </si>
  <si>
    <t>Demontáž povlakových podlahovin lepených ručně s podložkou</t>
  </si>
  <si>
    <t>1.NP 
1064.50=4,5000 [A] 
10714.20=14,2000 [B] 
10812.10=12,1000 [C] 
10914.20=14,2000 [D] 
11019.50=19,5000 [E] 
11115.60=15,6000 [F] 
Mezisoučet: A+B+C+D+E+F=80,1000 [G] 
2.NP 
2064.70=4,7000 [H] 
20714.20=14,2000 [I] 
20819.20=19,2000 [J] 
20916.40=16,4000 [K] 
21020.30=20,3000 [L] 
21116.10=16,1000 [M] 
Mezisoučet: H+I+J+K+L+M=90,9000 [N] 
3.NP 
3064.50=4,5000 [O] 
30714.70=14,7000 [P] 
30819.20=19,2000 [Q] 
30916.50=16,5000 [R] 
31020.45=20,4500 [S] 
31116.14=16,1400 [T] 
Mezisoučet: O+P+Q+R+S+T=91,4900 [U] 
4.NP 
4064.70=4,7000 [V] 
40714.80=14,8000 [W] 
40811.80=11,8000 [X] 
40946.45=46,4500 [Y] 
41016.55=16,5500 [Z] 
Mezisoučet: V+W+X+Y+Z=94,3000 [AA] 
Celkem: A+B+C+D+E+F+H+I+J+K+L+M+O+P+Q+R+S+T+V+W+X+Y+Z=356,7900 [AB]</t>
  </si>
  <si>
    <t>776410811</t>
  </si>
  <si>
    <t>Demontáž soklíků nebo lišt pryžových nebo plastových</t>
  </si>
  <si>
    <t>1.NP 
1061.5+2.72=4,2200 [A] 
1072*2.99+4.77=10,7500 [B] 
1082*2.63+4.44=9,7000 [C] 
1092*3.15+4.44=10,7400 [D] 
1102*(4.44+4.35)=17,5800 [E] 
1112*(4.76+3.24)=16,0000 [F] 
Mezisoučet: A+B+C+D+E+F=68,9900 [G] 
2.NP 
2061.75+2.72=4,4700 [H] 
2072*2.99+4.92=10,9000 [I] 
2082*4.10+4.60=12,8000 [J] 
2092*3.49=6,9800 [K] 
2102*4.34+4.60=13,2800 [L] 
2112*(4.92+3.24)=16,3200 [M] 
Mezisoučet: H+I+J+K+L+M=64,7500 [N] 
3.NP 
3062*0.82+2.72=4,3600 [O] 
3072*2.99+4.92=10,9000 [P] 
3082*(4.09+4.60)=17,3800 [Q] 
3092*(3.50+4.60)=16,2000 [R] 
3102*(4.36+4.60)=17,9200 [S] 
3112*(3.24+4.92)=16,3200 [T] 
Mezisoučet: O+P+Q+R+S+T=83,0800 [U] 
4.NP 
4061.74+2.72=4,4600 [V] 
4072*2.99+4.95=10,9300 [W] 
4082*2.44+4.77=9,6500 [X] 
4092*9.83+4.60=24,2600 [Y] 
4102*(4.92+3.36)=16,5600 [Z] 
Mezisoučet: V+W+X+Y+Z=65,8600 [AA] 
Celkem: A+B+C+D+E+F+H+I+J+K+L+M+O+P+Q+R+S+T+V+W+X+Y+Z=282,6800 [AB]</t>
  </si>
  <si>
    <t>781441810</t>
  </si>
  <si>
    <t>Demontáž obkladů z obkladaček hutných nebo polohutných kladených do malty</t>
  </si>
  <si>
    <t>obklad soklu 
Západní15.7=15,7000 [A] 
východní13.3=13,3000 [B] 
Severní4.4=4,4000 [C] 
Jižní14.5=14,5000 [D] 
Celkem: A+B+C+D=47,9000 [E]</t>
  </si>
  <si>
    <t>962031132</t>
  </si>
  <si>
    <t>Bourání příček z cihel, tvárnic nebo příčkovek z cihel pálených, plných nebo dutých na maltu vápennou nebo vápenocementovou, tl. do 100 mm</t>
  </si>
  <si>
    <t>1.NP 
103/104,1053.20*(0.800+0.100+0.800)-0.60*2.0=4,2400 [A] 
104/1053.2*1.39-0.6*2.0=3,2480 [B] 
Mezisoučet: A+B=7,4880 [C] 
2.NP 
203/204,2053.2*(0.8+0.1+0.8)-0.6*2.0=4,2400 [D] 
204/2053.2*1.39-0.6*2.0=3,2480 [E] 
Mezisoučet: D+E=7,4880 [F] 
3.NP 
303/304,3053.15*1.7-0.6*2.0=4,1550 [G] 
304/3053.08*1.39-0.6*2.0=3,0812 [H] 
3063.08*0.8=2,4640 [I] 
Mezisoučet: G+H+I=9,7002 [J] 
4.NP 
403/404,4053.15*1.7-0.6*2.0=4,1550 [K] 
404/4053.08*1.39-0.6*2.0=3,0812 [L] 
408/4093.08*4.60=14,1680 [M] 
Mezisoučet: K+L+M=21,4042 [N] 
Celkem: A+B+D+E+G+H+I+K+L+M=46,0804 [O]</t>
  </si>
  <si>
    <t>962031133</t>
  </si>
  <si>
    <t>Bourání příček z cihel, tvárnic nebo příčkovek z cihel pálených, plných nebo dutých na maltu vápennou nebo vápenocementovou, tl. do 150 mm</t>
  </si>
  <si>
    <t>1.PP 
0031.17*0.84+1.05*0.84=1,8648 [A] 
0040.800*1.15+1.05*1.15+1.06*0.95=3,1345 [B] 
0061.195*1.36+0.80*1.35=2,7052 [C] 
0071.09*1.35=1,4715 [D] 
Mezisoučet: A+B+C+D=9,1760 [E] 
1.NP 
101/103,1043.2*(2.70)-0.9*2.0=6,8400 [F] 
106/103,1053.20*2.72-0.8*2.0=7,1040 [G] 
1081.17*1.78=2,0826 [H] 
108/1093.20*4.44=14,2080 [I] 
1091.18*1.78=2,1004 [J] 
1101.2*1.78*2=4,2720 [K] 
1111.18*1.78=2,1004 [L] 
Mezisoučet: F+G+H+I+J+K+L=38,7074 [M] 
2.NP 
201/203,2043.20*2.73-0.9*2.0=6,9360 [N] 
206/203,2053.20*2.72-0.8*2.0=7,1040 [O] 
207/201,203,2063.20*4.92-0.9*2.0=13,9440 [P] 
Mezisoučet: N+O+P=27,9840 [Q] 
3.NP 
301/303,3043.15*2.73-0.9*2.0=6,7995 [R] 
306/303,3053.08*2.72-0.8*2.0=6,7776 [S] 
307/301,303,3063.08*4.92-0.9*2.0=13,3536 [T] 
Mezisoučet: R+S+T=26,9307 [U] 
4.NP 
401/403,4043.15*2.73-0.9*2.0=6,7995 [V] 
406/403,4053.08*2.72-0.8*2.0=6,7776 [W] 
407/401,403,4063.08*4.95-0.9*2.0=13,4460 [X] 
Mezisoučet: V+W+X=27,0231 [Y] 
Celkem: A+B+C+D+F+G+H+I+J+K+L+N+O+P+R+S+T+V+W+X=129,8212 [Z]</t>
  </si>
  <si>
    <t>962032231</t>
  </si>
  <si>
    <t>Bourání zdiva nadzákladového z cihel nebo tvárnic z cihel pálených nebo vápenopískových, na maltu vápennou nebo vápenocementovou, objemu přes 1 m3</t>
  </si>
  <si>
    <t>1.NP 
101(2.620*3.20-0.88*2.0)*0.260=1,7222 [A] 
107/101,103,1063.20*4.77*0.19-0.9*2.0*0.19=2,5582 [B] 
1111.200*2.350*0.650=1,8330 [C] 
Mezisoučet: A+B+C=6,1134 [D] 
2.NP 
208/2093.20*4.60*0.26=3,8272 [E] 
209/2103.20*4.60*0.18=2,6496 [F] 
2111.200*2.350*0.490=1,3818 [G] 
Mezisoučet: E+F+G=7,8586 [H] 
3.NP 
3111.200*2.350*0.490=1,3818 [I] 
Mezisoučet: I=1,3818 [J] 
4.NP 
401/4090.90*2.0*0.13+3.08*1.12*0.20=0,9239 [K] 
4101.200*2.350*0.49=1,3818 [L] 
Mezisoučet: K+L=2,3057 [M] 
Celkem: A+B+C+E+F+G+I+K+L=17,6595 [N]</t>
  </si>
  <si>
    <t>1. Bourání pilířů o průřezu přes 0,36 m2 se oceňuje příslušnými cenami -2230, -2231, -2240, -2241,-2253 a -2254 jako bourání zdiva nadzákladového cihelného.</t>
  </si>
  <si>
    <t>962081141</t>
  </si>
  <si>
    <t>Bourání zdiva příček nebo vybourání otvorů ze skleněných tvárnic, tl. do 150 mm</t>
  </si>
  <si>
    <t>1.PP 
0031.17*0.84+1.05*0.84=1,8648 [A] 
0040.800*1.15+1.05*1.15+1.06*0.95=3,1345 [B] 
0061.195*1.36+0.80*1.35=2,7052 [C] 
0071.09*1.35=1,4715 [D] 
Mezisoučet: A+B+C+D=9,1760 [E] 
1.NP 
1081.17*1.78=2,0826 [F] 
1091.18*1.78=2,1004 [G] 
1101.2*1.78*2=4,2720 [H] 
1111.18*1.78=2,1004 [I] 
Mezisoučet: F+G+H+I=10,5554 [J] 
Celkem: A+B+C+D+F+G+H+I=19,7314 [K]</t>
  </si>
  <si>
    <t>965042131</t>
  </si>
  <si>
    <t>Bourání mazanin betonových nebo z litého asfaltu tl. do 100 mm, plochy do 4 m2</t>
  </si>
  <si>
    <t>1.NP 
1021.20*0.05=0,0600 [A] 
1032.10*0.05=0,1050 [B] 
1041.10*0.05=0,0550 [C] 
1051.10*0.05=0,0550 [D] 
Mezisoučet: A+B+C+D=0,2750 [E] 
2.NP 
2021.20*0.05=0,0600 [F] 
2032.10*0.05=0,1050 [G] 
2041.10*0.05=0,0550 [H] 
2051.10*0.05=0,0550 [I] 
Mezisoučet: F+G+H+I=0,2750 [J] 
3.NP 
3021.20*0.05=0,0600 [K] 
3032.10*0.05=0,1050 [L] 
3041.10*0.05=0,0550 [M] 
3051.10*0.05=0,0550 [N] 
Mezisoučet: K+L+M+N=0,2750 [O] 
4.NP 
4021.20*0.05=0,0600 [P] 
4032.10*0.05=0,1050 [Q] 
4041.10*0.05=0,0550 [R] 
4051.10*0.05=0,0550 [S] 
Mezisoučet: P+Q+R+S=0,2750 [T] 
Celkem: A+B+C+D+F+G+H+I+K+L+M+N+P+Q+R+S=1,1000 [U]</t>
  </si>
  <si>
    <t>965042141</t>
  </si>
  <si>
    <t>Bourání mazanin betonových nebo z litého asfaltu tl. do 100 mm, plochy přes 4 m2</t>
  </si>
  <si>
    <t>1.NP 
10114.766*0.05=0,7383 [A] 
Mezisoučet: A=0,7383 [B] 
2.NP 
20115.750*0.05=0,7875 [C] 
Mezisoučet: C=0,7875 [D] 
3.NP 
30113.95*0.05=0,6975 [E] 
Mezisoučet: E=0,6975 [F] 
4.NP 
40113.95*0.05=0,6975 [G] 
Mezisoučet: G=0,6975 [H] 
Celkem: A+C+E+G=2,9208 [I]</t>
  </si>
  <si>
    <t>966031313</t>
  </si>
  <si>
    <t>Vybourání částí říms z cihel vyložených do 250 mm tl. do 300 mm</t>
  </si>
  <si>
    <t>východní strana2*13.19=26,3800 [A]</t>
  </si>
  <si>
    <t>968062374</t>
  </si>
  <si>
    <t>Vybourání dřevěných rámů oken s křídly, dveřních zárubní, vrat, stěn, ostění nebo obkladů rámů oken s křídly zdvojených, plochy do 1 m2</t>
  </si>
  <si>
    <t>1.NP 
1020.57*0.87=0,4959 [A] 
Mezisoučet: A=0,4959 [B] 
2.NP 
2020.57*0.87=0,4959 [C] 
Mezisoučet: C=0,4959 [D] 
3.NP 
3020.57*0.87=0,4959 [E] 
Mezisoučet: E=0,4959 [F] 
4.NP 
4020.57*0.87=0,4959 [G] 
Mezisoučet: G=0,4959 [H] 
Celkem: A+C+E+G=1,9836 [I]</t>
  </si>
  <si>
    <t>1. V cenách -2244 až -2747 jsou započteny i náklady na vyvěšení křídel.</t>
  </si>
  <si>
    <t>968062375</t>
  </si>
  <si>
    <t>Vybourání dřevěných rámů oken s křídly, dveřních zárubní, vrat, stěn, ostění nebo obkladů rámů oken s křídly zdvojených, plochy do 2 m2</t>
  </si>
  <si>
    <t>1.NP 
1061.24*1.78=2,2072 [A] 
1071.18*1.78=2,1004 [B] 
Mezisoučet: A+B=4,3076 [C] 
2:NP 
2011.16*1.78=2,0648 [D] 
2061.24*0.92=1,1408 [E] 
2071.16*1.78=2,0648 [F] 
2081.16*1.78+1.17*1.78=4,1474 [G] 
2091.45*1.78=2,5810 [H] 
2101.19*1.78+1.17*1.78=4,2008 [I] 
2111.18*1.78=2,1004 [J] 
Mezisoučet: D+E+F+G+H+I+J=18,3000 [K] 
3.NP 
3011.17*1.78=2,0826 [L] 
3061.16*0.87=1,0092 [M] 
3071.16*1.78=2,0648 [N] 
3081.17*1.78*2=4,1652 [O] 
3091.45*1.78=2,5810 [P] 
3101.19*1.78+1.17*1.78=4,2008 [Q] 
3111.18*1.78=2,1004 [R] 
Mezisoučet: L+M+N+O+P+Q+R=18,2040 [S] 
4.NP 
4011.17*1.78=2,0826 [T] 
4061.23*1.78=2,1894 [U] 
4071.16*1.78=2,0648 [V] 
Mezisoučet: T+U+V=6,3368 [W] 
Celkem: A+B+D+E+F+G+H+I+J+L+M+N+O+P+Q+R+T+U+V=47,1484 [X]</t>
  </si>
  <si>
    <t>968072455</t>
  </si>
  <si>
    <t>Vybourání kovových rámů oken s křídly, dveřních zárubní, vrat, stěn, ostění nebo obkladů dveřních zárubní, plochy do 2 m2</t>
  </si>
  <si>
    <t>1.PP 
0010.8*2.0*2+0.9*2.0*3+0.93*1.95=10,4135 [A] 
Mezisoučet: A=10,4135 [B] 
1.NP 
1010.8*2.0+0.9*2.0*3+1.2*2.4=9,8800 [C] 
1020.6*2.0=1,2000 [D] 
1030.9*2.0+0.6*2.0=3,0000 [E] 
1040.6*2.0=1,2000 [F] 
1070.9*2.0=1,8000 [G] 
1080.9*2.0=1,8000 [H] 
1090.9*2.0=1,8000 [I] 
Mezisoučet: C+D+E+F+G+H+I=20,6800 [J] 
2.NP 
2010.9*2.0*4=7,2000 [K] 
2020.6*2.0=1,2000 [L] 
2030.6*2.0+0.8*2.0=2,8000 [M] 
2040.6*2.0=1,2000 [N] 
2070.9*2.0=1,8000 [O] 
2110.9*2.0=1,8000 [P] 
Mezisoučet: K+L+M+N+O+P=16,0000 [Q] 
3.NP 
3010.9*2.0*4=7,2000 [R] 
3020.6*2.0=1,2000 [S] 
3030.8*2.0+0.6*2.0=2,8000 [T] 
3040.6*2.0=1,2000 [U] 
3070.9*2.0=1,8000 [V] 
3110.9*2.0=1,8000 [W] 
Mezisoučet: R+S+T+U+V+W=16,0000 [X] 
4.NP 
4010.9*2.0*4=7,2000 [Y] 
4020.6*2.0=1,2000 [Z] 
4030.8*2.0+0.6*2.0=2,8000 [AA] 
4040.6*2.0=1,2000 [AB] 
4070.9*2.0=1,8000 [AC] 
Mezisoučet: Y+Z+AA+AB+AC=14,2000 [AD] 
Celkem: A+C+D+E+F+G+H+I+K+L+M+N+O+P+R+S+T+U+V+W+Y+Z+AA+AB+AC=77,2935 [AE]</t>
  </si>
  <si>
    <t>1. V cenách -2244 až -2559 jsou započteny i náklady na vyvěšení křídel. 2. Cenou -2641 se oceňuje i vybourání nosné ocelové konstrukce pro sádrokartonové příčky.</t>
  </si>
  <si>
    <t>971033561</t>
  </si>
  <si>
    <t>Vybourání otvorů ve zdivu základovém nebo nadzákladovém z cihel, tvárnic, příčkovek z cihel pálených na maltu vápennou nebo vápenocementovou plochy do 1 m2, tl.</t>
  </si>
  <si>
    <t>Vybourání otvorů ve zdivu základovém nebo nadzákladovém z cihel, tvárnic, příčkovek z cihel pálených na maltu vápennou nebo vápenocementovou plochy do 1 m2, tl. do 600 mm</t>
  </si>
  <si>
    <t>1.PP 
0070.44*0.95*0.5=0,2090 [A] 
Mezisoučet: A=0,2090 [B] 
Celkem: A=0,2090 [C]</t>
  </si>
  <si>
    <t>978011141</t>
  </si>
  <si>
    <t>Otlučení vápenných nebo vápenocementových omítek vnitřních ploch stropů, v rozsahu přes 10 do 30 %</t>
  </si>
  <si>
    <t>1.PP 
0022.60=2,6000 [A] 
00325.00=25,0000 [B] 
00423.20=23,2000 [C] 
0053.40=3,4000 [D] 
00618.40=18,4000 [E] 
00713.60=13,6000 [F] 
Celkem: A+B+C+D+E+F=86,2000 [G]</t>
  </si>
  <si>
    <t>1. Položky lze použít i pro ocenění otlučení sádrových, hliněných apod. vnitřních omítek.</t>
  </si>
  <si>
    <t>978011191</t>
  </si>
  <si>
    <t>Otlučení vápenných nebo vápenocementových omítek vnitřních ploch stropů, v rozsahu přes 50 do 100 %</t>
  </si>
  <si>
    <t>= 
1.PP 
0018.60=8,6000 [B] 
Mezisoučet: A+B= 
1.NP 
10128.00=28,0000 [D] 
1021.20=1,2000 [E] 
Mezisoučet: D+E=29,2000 [F] 
2.NP 
20120.50=20,5000 [G] 
2021.20=1,2000 [H] 
Mezisoučet: G+H=21,7000 [I] 
3.NP 
30120.70=20,7000 [J] 
3021.20=1,2000 [K] 
Mezisoučet: J+K=21,9000 [L] 
4.NP 
40120.70=20,7000 [M] 
4021.20=1,2000 [N] 
4032.10=2,1000 [O] 
4041.10=1,1000 [P] 
4051.10=1,1000 [Q] 
Mezisoučet: M+N+O+P+Q=26,2000 [R] 
Celkem: A+B+D+E+G+H+J+K+M+N+O+P+Q=</t>
  </si>
  <si>
    <t>978013191</t>
  </si>
  <si>
    <t>Otlučení vápenných nebo vápenocementových omítek vnitřních ploch stěn s vyškrabáním spar, s očištěním zdiva, v rozsahu přes 50 do 100 %</t>
  </si>
  <si>
    <t>1.PP 
001 - stěny 2.65*(2*2.20+0.63+1.25)-(0.9*2.0*2)+2.65*2*(0.08+0.9+0.42+0.65)+2.65*1.35-(2*0.9*2.0+0.8*2.0)+2*(2.55+1.35)*2.65-0.8*2.0=41,3545 [A] 
002 - Stěny 2*(2.18+1.04)*1.85-0.8*2.0=10,3140 [B] 
003 - stěny(30.86*2.55)+(2*0.50*1.70)-(1.17*0.84+1.05*0.84+2*3.43*1.7+0.9*2.0)=65,0662 [C] 
004 - stěny(30.68*2.55)+(2*0.48*1.76)-(0.95*0.40+0.95*0.55+0.75*0.75+0.9*1.95+2*2.950*1.76)=66,3196 [D] 
005 - stěny(7.8*1.93)-(0.8*2.0)=13,4540 [E] 
006 - stěny(27.22*2.50)+(2*0.47*1.6)-(0.9*2.0+0.8*1.35+1.195*1.36+2*3.0*1.6)=55,4488 [F] 
007 - stěny(14.28*2.30)-(0.95*0.50+0.90*2.0+1.09*1.34)=29,1084 [G] 
Mezisoučet: A+B+C+D+E+F+G=281,0655 [H] 
1.NP 
101 - stěny(2*6.5+1.40)*3.20-(0.6*2.0+0.9*2.0+1.21*2.02)+2*0.5*3.20+2*(4.44+0.68)*3.20+1.48*3.20-(0.9*2.0+1.2*2.4)+3.20*(3.02+0.12+0.32)-0.9*2.0=85,9318 [I] 
102 - stěny3.20*(4*1.11+2*0.30)-(0.6*2.0+0.57*0.87)=14,4321 [J] 
104 - stěny3.20*0.8=2,5600 [K] 
105 - stěny3.20*0.8=2,5600 [L] 
106 - stěny3.20*(1.56+1.48+2*0.65+1.24)-1.24*1.78=15,6488 [M] 
107 - stěny3.20*(2*2.99+2*0.65+4.77)-(1.18*1.78+0.9*2.0)=34,6596 [N] 
108 - stěny3.20*(2*2.63+4.44+2*0.50)-(0.9*2.0+1.17*1.78)=30,3574 [O] 
109 - stěny3.20*(4.44+2*3.15+2*0.50)-(0.9*2.0+1.18*1.78)=33,6676 [P] 
110 - stěny3.20*(2*4.44+2*4.35+4*0.50)-(0.9*2.0+2*1.2*1.78)=56,5840 [Q] 
111 - stěny3.20*(2*4.76+2*3.24+2*0.50)-(0.9*2.0+1.18*1.78+1.20*2.35)=47,6796 [R] 
Mezisoučet: I+J+K+L+M+N+O+P+Q+R=324,0809 [S] 
2.NP 
201 - stěny3.20*(2*6.53+2.63+5.68+0.32)-(0.6*2.0+1.16*1.78+0.9*2.0*2+1.18*2.04)=60,1360 [T] 
202 - stěny3.20*(2*1.14+2*1.11+2*0.30)-(0.6*2.0+0.57*0.87)=14,6241 [U] 
203 - stěny0=0,0000 [V] 
204 - stěny3.20*0.8=2,5600 [W] 
205 - stěny3.20*0.8=2,5600 [X] 
206 - stěny3.20*(1.75+2.72+2*0.30)-1.24*0.92=15,0832 [Y] 
206 - strop4.50=4,5000 [Z] 
207 - stěny3.20*(2*2.99+4.92+2*0.30)-(1.16*1.78+0.9*2.0)=32,9352 [AA] 
208 - stěny3.20*(4.1*2+4.6+4*0.30)-(0.9*2.0+1.17*1.78+1.16*1.78)=38,8526 [AB] 
209 - stěny3.20*(2*3.49+2*0.30)-(0.9*2.0+1.45*1.78)=19,8750 [AC] 
210 - stěny3.20*(4.60+2*4.34+4*0.30)-(0.9*2.0+1.17*1.78+1.19*1.78)=40,3352 [AD] 
211 - stěny3.20*(2*3.24+2*4.92+2*0.30)-(2*0.9*2.0+1.18*1.78+1.20*2.35)=45,6236 [AE] 
Mezisoučet: T+U+V+W+X+Y+Z+AA+AB+AC+AD+AE=277,0849 [AF] 
3.NP 
301 - stěny3.15*2*(2.63+1.18+4.49+0.6+0.26+0.16)+3.15*2.73+2*0.32*2.040-(0.6*2+1.17*1.78+2*0.9*2.0+1.18*2.04)=59,3313 [AG] 
302 - stěny3.15*2*(1.14+1.11+0.16)-(0.6*2.0+0.57*0.87)=13,4871 [AH] 
303 - stěny0 =0,0000 [AI] 
304 - stěny3.08*0.8=2,4640 [AJ] 
305 - stěny3.08*0.8=2,4640 [AK] 
306 - stěny3.08*(2*0.82+2.72+2*0.30)-1.16*0.87=14,2676 [AL] 
307 stěny3.08*(2*2.99+4.92+2*0.30)-(1.16*1.78+0.9*2.0)=31,5552 [AM] 
308 - stěny3.08*2*(4.09+4.6+2*0.30)-(0.9*2.0+2*1.17*1.78)=51,2612 [AN] 
309 - stěny3.08*2*(3.5+4.6+0.30-1.19)-(0.9*2.0+1.45*1.78)=40,0326 [AO] 
310 - stěny3.08*2*(4.36+4.6+2*0.30-1.19)-(0.9*2.0+1.19*1.78+1.17*1.78)=45,5584 [AP] 
311 - stěny3.08*2*(3.24+0.585+1.17+3.165+0.30)-(2*0.9*2.0+1.18*1.78+1.20*2.35)=43,5932 [AQ] 
Mezisoučet: AG+AH+AI+AJ+AK+AL+AM+AN+AO+AP+AQ=304,0146 [AR] 
4.NP 
401 -stěny3.15*2*(2.63+1.18+4.49+0.6+0.26+0.16)+3.15*2.73+2*0.32*2.08-(0.6*2.0+1.17*1.78+2*0.9*2.0+1.18*2.08)=59,3097 [AS] 
402 - stěny3.15*2*(1.14+1.11+0.16)-(0.6*2.0+0.57*0.87)=13,4871 [AT] 
403 stěny0 =0,0000 [AU] 
404 - stěny3.08*0.8=2,4640 [AV] 
405 - stěny3.08*0.8=2,4640 [AW] 
406 - stěny3.08*(1.74+2.72+2*0.30)-1.23*1.78=13,3954 [AX] 
407 - stěny3.08*(2*2.99+4.95+2*0.30)-(1.16*1.78+0.9*2.0)=31,6476 [AY] 
408 - stěny3.08*(2*2.44+4.77)-0.9*2.0=27,9220 [AZ] 
409 stěny3.08*(4.6+0.83+0.15+3.195+1.57+2.135+2*0.20+0.15+2.1+0.15+2.44+2*0.20+4.77+2.44+1.665+1.94+2.9+1.92+1.405)-0.9*2.0*3=102,8928 [BA] 
410 - stěny3.08*2*(4.92+3.36+0.30)-(1.18*1.78+0.9*2.0+1.2*2.35)=46,1324 [BB] 
Mezisoučet: AS+AT+AU+AV+AW+AX+AY+AZ+BA+BB=299,7150 [BC] 
Celkem: A+B+C+D+E+F+G+I+J+K+L+M+N+O+P+Q+R+T+U+V+W+X+Y+Z+AA+AB+AC+AD+AE+AG+AH+AI+AJ+AK+AL+AM+AN+AO+AP+AQ+AS+AT+AU+AV+AW+AX+AY+AZ+BA+BB=1 485,9609 [BD]</t>
  </si>
  <si>
    <t>997013001</t>
  </si>
  <si>
    <t>Vyklizení ulehlé suti na vzdálenost do 3 m od okraje vyklízeného prostoru nebo s naložením na dopravní prostředek z prostorů o půdorysné ploše do 15 m2 z výšky</t>
  </si>
  <si>
    <t>Vyklizení ulehlé suti na vzdálenost do 3 m od okraje vyklízeného prostoru nebo s naložením na dopravní prostředek z prostorů o půdorysné ploše do 15 m2 z výšky (hloubky) do 2 m</t>
  </si>
  <si>
    <t>likdvidaco odpadu v objektu - předpoklad60=60,0000 [A]</t>
  </si>
  <si>
    <t>1. Ceny jsou určeny pro ulehlou suť. Za ulehlou suť se považuje suť uložená na místě déle než 6 měsíců o objemové hmotnosti min. 1,500 t/m3. 2. Ceny lze použít i pro vyklízení suti ručně na svahu, při jakémkoliv sklonu suťové vrstvy. 3. Vcenách -3002 a -3012 jsou započteny i náklady svislou dopravu svyužitím mechanizace (vrátek). 4. Množství měrných jednotek se určuje v m3 objemu ulehlé suti.</t>
  </si>
  <si>
    <t>997013009</t>
  </si>
  <si>
    <t>Vyklizení ulehlé suti na vzdálenost do 3 m od okraje vyklízeného prostoru nebo s naložením na dopravní prostředek z prostorů o půdorysné ploše do 15 m2 Příplate</t>
  </si>
  <si>
    <t>Vyklizení ulehlé suti na vzdálenost do 3 m od okraje vyklízeného prostoru nebo s naložením na dopravní prostředek z prostorů o půdorysné ploše do 15 m2 Příplatek k ceně -3002 za každých dalších i započatých 5 m výšky přes 10 m</t>
  </si>
  <si>
    <t>997013011</t>
  </si>
  <si>
    <t>Vyklizení ulehlé suti na vzdálenost do 3 m od okraje vyklízeného prostoru nebo s naložením na dopravní prostředek z prostorů o půdorysné ploše přes 15 m2 z výšk</t>
  </si>
  <si>
    <t>Vyklizení ulehlé suti na vzdálenost do 3 m od okraje vyklízeného prostoru nebo s naložením na dopravní prostředek z prostorů o půdorysné ploše přes 15 m2 z výšky (hloubky) do 2 m</t>
  </si>
  <si>
    <t>likdvidaco odpadu v objektu - předpoklad50=50,0000 [A]</t>
  </si>
  <si>
    <t>997013019</t>
  </si>
  <si>
    <t>Vyklizení ulehlé suti na vzdálenost do 3 m od okraje vyklízeného prostoru nebo s naložením na dopravní prostředek z prostorů o půdorysné ploše přes 15 m2 Přípla</t>
  </si>
  <si>
    <t>Vyklizení ulehlé suti na vzdálenost do 3 m od okraje vyklízeného prostoru nebo s naložením na dopravní prostředek z prostorů o půdorysné ploše přes 15 m2 Příplatek k ceně -3012 za každých dalších i započatých 5 m výšky přes 10 m</t>
  </si>
  <si>
    <t>997013511</t>
  </si>
  <si>
    <t>Odvoz suti a vybouraných hmot z meziskládky na skládku s naložením a se složením, na vzdálenost do 1 km</t>
  </si>
  <si>
    <t>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kceně za každý další i započatý 1 km přes 1 km se oceňuje cenou 997 01-3509.</t>
  </si>
  <si>
    <t>997013801</t>
  </si>
  <si>
    <t>Poplatek za uložení stavebního odpadu na skládce (skládkovné) betonového</t>
  </si>
  <si>
    <t>997013802</t>
  </si>
  <si>
    <t>Poplatek za uložení stavebního odpadu na skládce (skládkovné) železobetonového</t>
  </si>
  <si>
    <t>997013811</t>
  </si>
  <si>
    <t>Poplatek za uložení stavebního odpadu na skládce (skládkovné) dřevěného</t>
  </si>
  <si>
    <t>997013814</t>
  </si>
  <si>
    <t>Poplatek za uložení stavebního odpadu na skládce (skládkovné) z izolačních materiálů</t>
  </si>
  <si>
    <t>997013821</t>
  </si>
  <si>
    <t>Poplatek za uložení stavebního odpadu na skládce (skládkovné) s obsahem azbestu</t>
  </si>
  <si>
    <t>997013822</t>
  </si>
  <si>
    <t>Poplatek za uložení stavebního odpadu na skládce (skládkovné) s oleji nebo ropnými látkami</t>
  </si>
  <si>
    <t>TI-001</t>
  </si>
  <si>
    <t>Elektroinstalace</t>
  </si>
  <si>
    <t>741</t>
  </si>
  <si>
    <t>Elektroinstalace - silnoproud</t>
  </si>
  <si>
    <t>101005</t>
  </si>
  <si>
    <t>kabel CYKY 2x1,5</t>
  </si>
  <si>
    <t>101105</t>
  </si>
  <si>
    <t>kabel CYKY 3x1,5</t>
  </si>
  <si>
    <t>101106</t>
  </si>
  <si>
    <t>kabel CYKY 3x2,5</t>
  </si>
  <si>
    <t>101210</t>
  </si>
  <si>
    <t>kabel CYKY 4x16</t>
  </si>
  <si>
    <t>101211</t>
  </si>
  <si>
    <t>kabel 1kV CYKY 4x25</t>
  </si>
  <si>
    <t>101305</t>
  </si>
  <si>
    <t>kabel CYKY 5x1,5</t>
  </si>
  <si>
    <t>101307</t>
  </si>
  <si>
    <t>kabel CYKY 5x4</t>
  </si>
  <si>
    <t>101309</t>
  </si>
  <si>
    <t>kabel CYKY 5x10</t>
  </si>
  <si>
    <t>131005</t>
  </si>
  <si>
    <t>kabel 1kV CHKE-V 2x1,5 FE180</t>
  </si>
  <si>
    <t>131309</t>
  </si>
  <si>
    <t>kabel 1kV CHKE-V 5x10 FE180</t>
  </si>
  <si>
    <t>171207</t>
  </si>
  <si>
    <t>vodič CYY 4</t>
  </si>
  <si>
    <t>171208</t>
  </si>
  <si>
    <t>vodič CYY 6</t>
  </si>
  <si>
    <t>171210</t>
  </si>
  <si>
    <t>vodič CYY 16</t>
  </si>
  <si>
    <t>210010301</t>
  </si>
  <si>
    <t>krabice přístrojová bez zapojení</t>
  </si>
  <si>
    <t>210010321</t>
  </si>
  <si>
    <t>krabicová rozvodka vč.svorkovn.a zapojení(-KR68)</t>
  </si>
  <si>
    <t>210110041</t>
  </si>
  <si>
    <t>spínač zapuštěný vč.zapojení 1pólový/řazení 1</t>
  </si>
  <si>
    <t>210110043</t>
  </si>
  <si>
    <t>přepínač zapuštěný vč.zapojení sériový/řazení 5-5A</t>
  </si>
  <si>
    <t>210110064</t>
  </si>
  <si>
    <t>ovladač zapuštěný vč.zapojení tlačítkový/ř.1/0 S</t>
  </si>
  <si>
    <t>210110091</t>
  </si>
  <si>
    <t>spínač zapuštěný vč.zapojení s plynulou regulací</t>
  </si>
  <si>
    <t>210111012</t>
  </si>
  <si>
    <t>zásuvka domovní zapuštěná vč.zapojení průběžně</t>
  </si>
  <si>
    <t>210111031</t>
  </si>
  <si>
    <t>podlahová zásuvka</t>
  </si>
  <si>
    <t>210111032</t>
  </si>
  <si>
    <t>zásuvka nástěnná od IP.2 vč.zapojení 2P+Z průběžně</t>
  </si>
  <si>
    <t>210111106</t>
  </si>
  <si>
    <t>zásuvka/přívodka průmyslová vč.zapojení 3P+N+Z/16A</t>
  </si>
  <si>
    <t>210201001</t>
  </si>
  <si>
    <t>svítidlo zářivkové bytové stropní/1 zdroj</t>
  </si>
  <si>
    <t>210201201</t>
  </si>
  <si>
    <t>nouzové orientační svítidlo zářivkové</t>
  </si>
  <si>
    <t>210220021</t>
  </si>
  <si>
    <t>Montáž uzemňovacího vedení s upevněním, propojením a připojením pomocí svorek v zemi s izolací spojů vodičů FeZn páskou průřezu do 120 mm2 v průmyslové výstavbě</t>
  </si>
  <si>
    <t>210220022</t>
  </si>
  <si>
    <t>Montáž uzemňovacího vedení s upevněním, propojením a připojením pomocí svorek v zemi s izolací spojů vodičů FeZn drátem nebo lanem průměru do 10 mm v městské zá</t>
  </si>
  <si>
    <t>Montáž uzemňovacího vedení s upevněním, propojením a připojením pomocí svorek v zemi s izolací spojů vodičů FeZn drátem nebo lanem průměru do 10 mm v městské zástavbě</t>
  </si>
  <si>
    <t>210220101</t>
  </si>
  <si>
    <t>Montáž hromosvodného vedení svodových vodičů s podpěrami, průměru do 10 mm</t>
  </si>
  <si>
    <t>210220231</t>
  </si>
  <si>
    <t>jímací tyč do 3m montáž na stojan</t>
  </si>
  <si>
    <t>210220301</t>
  </si>
  <si>
    <t>svorka hromosvodová do 2 šroubů</t>
  </si>
  <si>
    <t>210220372</t>
  </si>
  <si>
    <t>ochranný úhelník nebo trubka/ držáky do zdiva</t>
  </si>
  <si>
    <t>210220401</t>
  </si>
  <si>
    <t>označení svodu štítkem</t>
  </si>
  <si>
    <t>210220441</t>
  </si>
  <si>
    <t>ochrana zemní svorky asfaltovým nátěrem</t>
  </si>
  <si>
    <t>210800006</t>
  </si>
  <si>
    <t>vodič Cu(-CY) pod omítkou do 1x16</t>
  </si>
  <si>
    <t>210800103</t>
  </si>
  <si>
    <t>kabel Cu(-CYKY) pod omítkou do 2x4/3x2,5/5x1,5</t>
  </si>
  <si>
    <t>210800112</t>
  </si>
  <si>
    <t>kabel Cu(-CYKY) pod omítkou do 5x6</t>
  </si>
  <si>
    <t>210800113</t>
  </si>
  <si>
    <t>kabel Cu(-CYKY) pod omítkou do 5x10</t>
  </si>
  <si>
    <t>210810101</t>
  </si>
  <si>
    <t>Montáž izolovaných kabelů měděných bez ukončení do 1 kV uložených pevně CYKY, NYM, NYY, YSLY, 1 kV, počtu a průřezu žil 3 x 35 mm2</t>
  </si>
  <si>
    <t>210810951</t>
  </si>
  <si>
    <t>kabel(-1kV CHKE) pevně uložený do 2x4/3x2,5/4x1,5</t>
  </si>
  <si>
    <t>210810954</t>
  </si>
  <si>
    <t>kabel(-1kV CHKE)pevně 3x25/4x16/12x4/19x2,5/24x1,5</t>
  </si>
  <si>
    <t>210990001</t>
  </si>
  <si>
    <t>hlavní ochranná přípojnice</t>
  </si>
  <si>
    <t>časové relé</t>
  </si>
  <si>
    <t>tlačítko pod sklem</t>
  </si>
  <si>
    <t>219002612</t>
  </si>
  <si>
    <t>vysekání rýhy/zeď cihla/ hl.do 30mm/š.do 70mm</t>
  </si>
  <si>
    <t>295001</t>
  </si>
  <si>
    <t>vedení FeZn 30/4 (0,96kg/m)</t>
  </si>
  <si>
    <t>295011</t>
  </si>
  <si>
    <t>vedení FeZn pr.10mm(0,63kg/m)</t>
  </si>
  <si>
    <t>295071</t>
  </si>
  <si>
    <t>svorka pásku zemnící SR2b 4šrouby FeZn</t>
  </si>
  <si>
    <t>295073</t>
  </si>
  <si>
    <t>svorka pásku drátu zemnící SR3a 2šrouby FeZn</t>
  </si>
  <si>
    <t>295301</t>
  </si>
  <si>
    <t>podpěra vedení na plech PV1s 60mm Al</t>
  </si>
  <si>
    <t>295315</t>
  </si>
  <si>
    <t>podpěra vedení do zdiva PV 300mm Al</t>
  </si>
  <si>
    <t>295351</t>
  </si>
  <si>
    <t>podpěra vedení na ploché střechy PV21c 0,9kg plast</t>
  </si>
  <si>
    <t>295455</t>
  </si>
  <si>
    <t>ochranná trubka svodu OT délka 1,7m</t>
  </si>
  <si>
    <t>295601</t>
  </si>
  <si>
    <t>drát AlMgSi pr.8mm polotvrdý 0,135kg/m</t>
  </si>
  <si>
    <t>295611</t>
  </si>
  <si>
    <t>jímací tyč 0,5m AlMgSi</t>
  </si>
  <si>
    <t>295612</t>
  </si>
  <si>
    <t>jímací tyč hladká JR1,5 AlMgSi pr.19/1500mm</t>
  </si>
  <si>
    <t>295621</t>
  </si>
  <si>
    <t>svorka univerzální SU Al</t>
  </si>
  <si>
    <t>295623</t>
  </si>
  <si>
    <t>svorka univerzální SUa Al dvojitá příložka</t>
  </si>
  <si>
    <t>295626</t>
  </si>
  <si>
    <t>svorka na okapní žlab SO 1šroub Al</t>
  </si>
  <si>
    <t>295632</t>
  </si>
  <si>
    <t>svorka zkušební SZ 2šrouby Al litá</t>
  </si>
  <si>
    <t>295635</t>
  </si>
  <si>
    <t>svorka k jímači/zkuš SJ1/SZ 16/8mm 2šrou Al</t>
  </si>
  <si>
    <t>295882</t>
  </si>
  <si>
    <t>označovací štítek zemního svodu</t>
  </si>
  <si>
    <t>295891</t>
  </si>
  <si>
    <t>podstavec k jímací tyči beton/M16 16kg</t>
  </si>
  <si>
    <t>295894</t>
  </si>
  <si>
    <t>podložka plast kruhová k podstavci JT</t>
  </si>
  <si>
    <t>311115</t>
  </si>
  <si>
    <t>krabice univerzální/přístrojová KU68-1901</t>
  </si>
  <si>
    <t>311117</t>
  </si>
  <si>
    <t>krabice univerz/rozvodka KU68-1903 vč.KO68 +S66</t>
  </si>
  <si>
    <t>409011</t>
  </si>
  <si>
    <t>spínač 10A/250Vstř řaz.1 design TANGO</t>
  </si>
  <si>
    <t>409021</t>
  </si>
  <si>
    <t>přepínač 10A/250Vstř řaz.5 design TANGO</t>
  </si>
  <si>
    <t>409032</t>
  </si>
  <si>
    <t>ovladač 10A/250Vstř řaz.1/0S design TANGO</t>
  </si>
  <si>
    <t>410170</t>
  </si>
  <si>
    <t>spínač automatic+snímač pohybu design Tango</t>
  </si>
  <si>
    <t>420006</t>
  </si>
  <si>
    <t>zásuvka 16A/250Vstř design Tango bezŠr clonk</t>
  </si>
  <si>
    <t>420091</t>
  </si>
  <si>
    <t>rámeček pro 1 přístroj</t>
  </si>
  <si>
    <t>423271</t>
  </si>
  <si>
    <t>zásuvka 10A,250Vstř nástěnná /IP44</t>
  </si>
  <si>
    <t>423511</t>
  </si>
  <si>
    <t>podlahová zásuvka pro 4xzásuvku 230V, 4xRJ45</t>
  </si>
  <si>
    <t>425223</t>
  </si>
  <si>
    <t>zásuvka nástěnná 5pól/16A/400V/IP44</t>
  </si>
  <si>
    <t>509121</t>
  </si>
  <si>
    <t>Svít."A"zářivkové přisazené 2x58W s AL mřížkou EP</t>
  </si>
  <si>
    <t>Svít."B"LED kulaté 28W,2300lm,opálový kryt sklo</t>
  </si>
  <si>
    <t>Svít."B1" LED kulaté 28W,2300lm,opálový kryt sklo, pohybové čidlo radar</t>
  </si>
  <si>
    <t>Svít."C" LED nad umyvadlo</t>
  </si>
  <si>
    <t>Svít."D" LED reflektor 80W, Al tělo, IP44</t>
  </si>
  <si>
    <t>552691</t>
  </si>
  <si>
    <t>nouzové svít. LED IP65 1hod 3W, 380lm se zdrojem</t>
  </si>
  <si>
    <t>900001</t>
  </si>
  <si>
    <t>hlavní ochranná přípojnice HOP vč.boxu</t>
  </si>
  <si>
    <t>časové relé do elektroinstalační krabice</t>
  </si>
  <si>
    <t>tlačítko Central stop pod sklem</t>
  </si>
  <si>
    <t>R-spec001</t>
  </si>
  <si>
    <t>Nouzové přivolání pomoci invalidé</t>
  </si>
  <si>
    <t>210990011</t>
  </si>
  <si>
    <t>demontáže</t>
  </si>
  <si>
    <t>HZS2221</t>
  </si>
  <si>
    <t>Hodinové zúčtovací sazby profesí PSV provádění stavebních instalací elektrikář</t>
  </si>
  <si>
    <t>Zednické přípomoce8=8,0000 [A]</t>
  </si>
  <si>
    <t>OST</t>
  </si>
  <si>
    <t>Ostatní</t>
  </si>
  <si>
    <t>1031</t>
  </si>
  <si>
    <t>držák pojistek D1PH</t>
  </si>
  <si>
    <t>218009001</t>
  </si>
  <si>
    <t>poplatek za recyklaci svítidla</t>
  </si>
  <si>
    <t>3+50+54+17+4+3+9+9=149,0000 [A]</t>
  </si>
  <si>
    <t>741810003</t>
  </si>
  <si>
    <t>Zkoušky a prohlídky elektrických rozvodů a zařízení celková prohlídka a vyhotovení revizní zprávy pro objem montážních prací přes 500 do 1000 tis. Kč</t>
  </si>
  <si>
    <t>1. Ceny -0001 až -0011 jsou určeny pro objem montážních prací včetně všech nákladů.</t>
  </si>
  <si>
    <t>měření umělého/sdruženého/denního osvětlení vč.vyhotovení protokolu</t>
  </si>
  <si>
    <t>900001.1</t>
  </si>
  <si>
    <t>Dokumentace skutečného provedení</t>
  </si>
  <si>
    <t>900001.3</t>
  </si>
  <si>
    <t>doprava dodávek</t>
  </si>
  <si>
    <t>%</t>
  </si>
  <si>
    <t>900001.4</t>
  </si>
  <si>
    <t>materiál podružný</t>
  </si>
  <si>
    <t>900001.5</t>
  </si>
  <si>
    <t>PPV pro elektromontáže</t>
  </si>
  <si>
    <t>Rozpis r.1</t>
  </si>
  <si>
    <t>Rozpis rozvaděče R1</t>
  </si>
  <si>
    <t>podružný materiál</t>
  </si>
  <si>
    <t>montáž rozvaděče</t>
  </si>
  <si>
    <t>revize rozvaděče</t>
  </si>
  <si>
    <t>415034</t>
  </si>
  <si>
    <t>spínač páčkový AST-125-3 3pol 125A na lištu</t>
  </si>
  <si>
    <t>432316</t>
  </si>
  <si>
    <t>odp poj OPVP22-3 Ie 125 A, Ue AC 690 V / DC 440 V,</t>
  </si>
  <si>
    <t>432333</t>
  </si>
  <si>
    <t>pojistková patrona válcová PV22(-125A)gG</t>
  </si>
  <si>
    <t>434322</t>
  </si>
  <si>
    <t>jistič LTN-6B-1 1pól/ch.B/ 6A/10kA</t>
  </si>
  <si>
    <t>434323</t>
  </si>
  <si>
    <t>jistič LTN-10B-1 1pól/ch.B/ 10A/10kA</t>
  </si>
  <si>
    <t>434325</t>
  </si>
  <si>
    <t>jistič LTN-16B-1 1pól/ch.B/ 16A/10kA</t>
  </si>
  <si>
    <t>434663</t>
  </si>
  <si>
    <t>/AST/ napěťové relé</t>
  </si>
  <si>
    <t>435023</t>
  </si>
  <si>
    <t>jistič LTN-16B-3 3pól/ch.B/ 16A/10kA</t>
  </si>
  <si>
    <t>435027</t>
  </si>
  <si>
    <t>jistič LTN-40B-3 3pól/ch.B/ 40A/10kA</t>
  </si>
  <si>
    <t>438013</t>
  </si>
  <si>
    <t>proud chránič+jistič 2p/1+N OLE-16B-N1-030AC</t>
  </si>
  <si>
    <t>438502</t>
  </si>
  <si>
    <t>proudový chránič 4pol OFI-40-4-030AC 10kA</t>
  </si>
  <si>
    <t>441121</t>
  </si>
  <si>
    <t>stykač 2pól RSI-20-20/2Z/20A na lištu</t>
  </si>
  <si>
    <t>464311</t>
  </si>
  <si>
    <t>časové relé/AC230V/500W/1modul</t>
  </si>
  <si>
    <t>464341</t>
  </si>
  <si>
    <t>relé výpadku fáze HAF</t>
  </si>
  <si>
    <t>471212</t>
  </si>
  <si>
    <t>svodič 3+Npól SJBC-25E-3N-MZS 350V/25kA typ1+typ2</t>
  </si>
  <si>
    <t>483415</t>
  </si>
  <si>
    <t>elektroměr 3fáz. přímý na DIN lištu do 125A-impulz</t>
  </si>
  <si>
    <t>elektroměr 3fáz. přímý na DIN lištu do 63A-impulz</t>
  </si>
  <si>
    <t>764823</t>
  </si>
  <si>
    <t>skříň 108M/550x800x161mm/IP44 zapu</t>
  </si>
  <si>
    <t>781107</t>
  </si>
  <si>
    <t>sběrnice hřebenová G1L-1000-12mm2 57vývod vidlice</t>
  </si>
  <si>
    <t>Rozpis r.2</t>
  </si>
  <si>
    <t>Rozpis rozvaděče R2</t>
  </si>
  <si>
    <t>spínač páčkový ASN-63-3 3pol 63A na lištu</t>
  </si>
  <si>
    <t>pojistková patrona válcová PV22(-63A)gG</t>
  </si>
  <si>
    <t>svodič 3+Npól 350V/25kA typ2</t>
  </si>
  <si>
    <t>skříň 58Modulů IP44 zapuštěná</t>
  </si>
  <si>
    <t>Rozpis r.3</t>
  </si>
  <si>
    <t>Rozpis rozvaděče R3</t>
  </si>
  <si>
    <t>Rozpis r.4</t>
  </si>
  <si>
    <t>Rozpis rozvaděče R4</t>
  </si>
  <si>
    <t>435050</t>
  </si>
  <si>
    <t>jistič LTN-16C-3 3pól/ch.C/ 16A/10kA</t>
  </si>
  <si>
    <t>skříň 72Modulů IP44 zapuštěná</t>
  </si>
  <si>
    <t>Rozpis roz</t>
  </si>
  <si>
    <t>Rozpis rozvaděče R01</t>
  </si>
  <si>
    <t>415024</t>
  </si>
  <si>
    <t>spínač páčkový APN-63-3 3pol 63A na lištu</t>
  </si>
  <si>
    <t>472201</t>
  </si>
  <si>
    <t>svodič 1pól SVC-275-1 275V/20kA typ2</t>
  </si>
  <si>
    <t>764406</t>
  </si>
  <si>
    <t>skříň plast do63A 2x12M/IP41 zapu plnáDv</t>
  </si>
  <si>
    <t>TI-002</t>
  </si>
  <si>
    <t>Měření a Regulace</t>
  </si>
  <si>
    <t>22-M</t>
  </si>
  <si>
    <t>Montáže technologických zařízení pro dopravní stavby</t>
  </si>
  <si>
    <t>220280221</t>
  </si>
  <si>
    <t>Montáž kabelu uloženého v trubkách nebo v lištách včetně odvinutí kabelu z bubnu, natáhnutí, odříznutí, zaizolování a zatažení do trubek nebo lišt, pročištění t</t>
  </si>
  <si>
    <t>Montáž kabelu uloženého v trubkách nebo v lištách včetně odvinutí kabelu z bubnu, natáhnutí, odříznutí, zaizolování a zatažení do trubek nebo lišt, pročištění trubky, prozvonění a označení kabelu SYKFY 5 x 2 x 0,5 mm</t>
  </si>
  <si>
    <t>1. V ceně 220 28-0206 až -0225 nejsou započteny náklady na: a) odvíčkování a zavíčkování, b) dodávku kabelu.</t>
  </si>
  <si>
    <t>220880410</t>
  </si>
  <si>
    <t>Montáž tepelného čidla s připojením</t>
  </si>
  <si>
    <t>341210500</t>
  </si>
  <si>
    <t>kabel sdělovací s Cu jádrem SYKFY 5x2x0,5 mm</t>
  </si>
  <si>
    <t>čidlo1</t>
  </si>
  <si>
    <t>Čidlo teploty příložné NI1000</t>
  </si>
  <si>
    <t>čidlo2</t>
  </si>
  <si>
    <t>734</t>
  </si>
  <si>
    <t>Ústřední vytápění - armatury</t>
  </si>
  <si>
    <t>7342.2.</t>
  </si>
  <si>
    <t>Regulátor tlaku - manostat 63-630 kPa vč ventilu</t>
  </si>
  <si>
    <t>734441116</t>
  </si>
  <si>
    <t>Regulátory tlaku s jednoobvodovým mikrospínačem vlnovcové, tlak 0,16 až 1,6 MPa</t>
  </si>
  <si>
    <t>3.1.</t>
  </si>
  <si>
    <t>Regulátor AMiNI-ES  -AMIT - z důvodu kompatibility se stávajícím systémem AMIT</t>
  </si>
  <si>
    <t>341110300</t>
  </si>
  <si>
    <t>kabel silový s Cu jádrem CYKY 3x1,5 mm2</t>
  </si>
  <si>
    <t>341215500</t>
  </si>
  <si>
    <t>kabel sdělovací JYTY Al laminovanou fólií 2x1 mm</t>
  </si>
  <si>
    <t>2/1350=350,0000 [A] 
A * 1.05Koeficient množství=367,5000 [B]</t>
  </si>
  <si>
    <t>341215560</t>
  </si>
  <si>
    <t>kabel sdělovací JYTY Al laminovanou fólií 7x1 mm</t>
  </si>
  <si>
    <t>5/130=30,0000 [A] 
A * 1.05Koeficient množství=31,5000 [B]</t>
  </si>
  <si>
    <t>345551000</t>
  </si>
  <si>
    <t>zásuvka 1násobná 16A 3553-01289 bílá</t>
  </si>
  <si>
    <t>345710610</t>
  </si>
  <si>
    <t>trubka elektroinstalační ohebná z PVC (ČSN) 2313</t>
  </si>
  <si>
    <t>358211010</t>
  </si>
  <si>
    <t>stykač vzduchový 3pólový  C9.10 220-230V / 50Hz</t>
  </si>
  <si>
    <t>358221070</t>
  </si>
  <si>
    <t>jistič 1pólový-charakteristika B 6A</t>
  </si>
  <si>
    <t>358221090</t>
  </si>
  <si>
    <t>jistič 1pólový-charakteristika B 10A</t>
  </si>
  <si>
    <t>2+1=3,0000 [A]</t>
  </si>
  <si>
    <t>3583512.1</t>
  </si>
  <si>
    <t>Relé  2P, 24V DC</t>
  </si>
  <si>
    <t>3583513.3</t>
  </si>
  <si>
    <t>relé Relé  2P, 230V 50Hz</t>
  </si>
  <si>
    <t>741110041</t>
  </si>
  <si>
    <t>Montáž trubek elektroinstalačních s nasunutím nebo našroubováním do krabic plastových ohebných, uložených pevně, vnější D přes 11 do 23 mm</t>
  </si>
  <si>
    <t>741122015</t>
  </si>
  <si>
    <t>Montáž kabelů měděných bez ukončení uložených pod omítku plných kulatých (CYKY), počtu a průřezu žil 3x1,5 mm2</t>
  </si>
  <si>
    <t>741124733</t>
  </si>
  <si>
    <t>Montáž kabelů měděných ovládacích bez ukončení uložených pevně stíněných ovládacích s plným jádrem (JYTY) počtu a průměru žil 2 až 19x1 mm2</t>
  </si>
  <si>
    <t>2/1350=350,0000 [A] 
5/130=30,0000 [B] 
Celkem: A+B=380,0000 [C]</t>
  </si>
  <si>
    <t>741310001</t>
  </si>
  <si>
    <t>Montáž spínačů jedno nebo dvoupólových nástěnných se zapojením vodičů, pro prostředí normální vypínačů, řazení 1-jednopólových</t>
  </si>
  <si>
    <t>741313001</t>
  </si>
  <si>
    <t>Montáž zásuvek domovních se zapojením vodičů bezšroubové připojení polozapuštěných nebo zapuštěných 10/16 A, provedení 2P + PE</t>
  </si>
  <si>
    <t>741320105</t>
  </si>
  <si>
    <t>Montáž jističů se zapojením vodičů jednopólových nn do 25 A ve skříni</t>
  </si>
  <si>
    <t>6/1/B2=2,0000 [A] 
10/1/B2=2,0000 [B] 
10/1/B1=1,0000 [C] 
Celkem: A+B+C=5,0000 [D]</t>
  </si>
  <si>
    <t>741330041</t>
  </si>
  <si>
    <t>Montáž stykačů nn se zapojením vodičů střídavých vestavných třípólových do 16 A</t>
  </si>
  <si>
    <t>741330632</t>
  </si>
  <si>
    <t>Montáž relé pomocných se zapojením vodičů vestavných v krytu s kontakty 2P+2Z</t>
  </si>
  <si>
    <t>741330821-R</t>
  </si>
  <si>
    <t>Montáž relé doplňkových prvků regulátoru</t>
  </si>
  <si>
    <t>A3.1</t>
  </si>
  <si>
    <t>Vypínač ASN 25A</t>
  </si>
  <si>
    <t>TR3.1.</t>
  </si>
  <si>
    <t>742</t>
  </si>
  <si>
    <t>Elektroinstalace - slaboproud</t>
  </si>
  <si>
    <t>357131010-IP44</t>
  </si>
  <si>
    <t>Rozvaděč Elektro/Optický 300x400x250mm IP44</t>
  </si>
  <si>
    <t>742121001</t>
  </si>
  <si>
    <t>Montáž kabelů sdělovacích pro vnitřní rozvody počtu žil do 15</t>
  </si>
  <si>
    <t>1. Ceny lze použít i pro ocenění koaxiálních kabelů.</t>
  </si>
  <si>
    <t>742330001</t>
  </si>
  <si>
    <t>Montáž strukturované kabeláže rozvaděče nástěnného</t>
  </si>
  <si>
    <t>CAT6</t>
  </si>
  <si>
    <t>UTP kabel cat.6</t>
  </si>
  <si>
    <t>FV3.1.</t>
  </si>
  <si>
    <t>Dodávka a Montáž - Filtr s přepěťovou ochrannou</t>
  </si>
  <si>
    <t>741810002</t>
  </si>
  <si>
    <t>Zkoušky a prohlídky elektrických rozvodů a zařízení celková prohlídka a vyhotovení revizní zprávy pro objem montážních prací přes 100 do 500 tis. Kč</t>
  </si>
  <si>
    <t>900001.11</t>
  </si>
  <si>
    <t>SW AMIT a oživení stanice + zkušební provoz</t>
  </si>
  <si>
    <t>900001.12</t>
  </si>
  <si>
    <t>SW + vygenerování obrazovky na stávajícím dispečinku - PROMOTIC</t>
  </si>
  <si>
    <t>900001.13</t>
  </si>
  <si>
    <t>GSM modul pro zasílání zpráv na mobilní telefon vč.SIM karty a zdroje</t>
  </si>
  <si>
    <t>TI-003</t>
  </si>
  <si>
    <t>Slaboproud</t>
  </si>
  <si>
    <t>D1</t>
  </si>
  <si>
    <t>DATOVÉ ROZVODY</t>
  </si>
  <si>
    <t>Pol1</t>
  </si>
  <si>
    <t>Rozvaděč RACK 19" 42U 800x600</t>
  </si>
  <si>
    <t>Pol10</t>
  </si>
  <si>
    <t>IP vstupní hláska IP54, vč.klávesnice, kompatibilní se stávajícími telefonními ústřednami Mitel 5000 od společnosti Mitel vč.licence - vstupní hláska musí být v</t>
  </si>
  <si>
    <t>IP vstupní hláska IP54, vč.klávesnice, kompatibilní se stávajícími telefonními ústřednami Mitel 5000 od společnosti Mitel vč.licence - vstupní hláska musí být v provedení pro sluchově a zrakově postižený.</t>
  </si>
  <si>
    <t>Pol11</t>
  </si>
  <si>
    <t>IP telefon kompatibilní se stávajícími telefonními ústřednami Mitel 5000 od společnosti Mitel vč.licence</t>
  </si>
  <si>
    <t>Pol12</t>
  </si>
  <si>
    <t>Elektromechanický zámek do dveří</t>
  </si>
  <si>
    <t>Pol14</t>
  </si>
  <si>
    <t>Kabel CYSY 3Cx2,5</t>
  </si>
  <si>
    <t>Pol15</t>
  </si>
  <si>
    <t>Vodič CYA 10 zelenožlutý</t>
  </si>
  <si>
    <t>Pol16</t>
  </si>
  <si>
    <t>Krabice ACIDUR</t>
  </si>
  <si>
    <t>Pol17</t>
  </si>
  <si>
    <t>Kabel UTP 4x2x0,5 kat.6 - SXKD-6-UTP-LSOH</t>
  </si>
  <si>
    <t>Pol18</t>
  </si>
  <si>
    <t>Patch panel 19" 2U 24x RJ45 kat.6,</t>
  </si>
  <si>
    <t>Pol19</t>
  </si>
  <si>
    <t>Datová zásuvka 2xRJ45 kat.6 vč.rámečku a krabice</t>
  </si>
  <si>
    <t>Pol2</t>
  </si>
  <si>
    <t>Police 19" hl.350</t>
  </si>
  <si>
    <t>Pol20</t>
  </si>
  <si>
    <t>Horizontální organizér 1U s víkem</t>
  </si>
  <si>
    <t>Pol21</t>
  </si>
  <si>
    <t>Vertikální organizér (oka sada 5ks) s víkem</t>
  </si>
  <si>
    <t>Pol22</t>
  </si>
  <si>
    <t>Patch kabel UTP kat.5e 1m šedý</t>
  </si>
  <si>
    <t>Pol23</t>
  </si>
  <si>
    <t>Patch kabel UTP kat.5e 2m modrý</t>
  </si>
  <si>
    <t>Pol24</t>
  </si>
  <si>
    <t>Patch kabel UTP kat.5e 3m šedý</t>
  </si>
  <si>
    <t>Pol25</t>
  </si>
  <si>
    <t>Popisný štítek datových zásuvek a panelů</t>
  </si>
  <si>
    <t>Pol26</t>
  </si>
  <si>
    <t>Popisný štítek datových kabelů</t>
  </si>
  <si>
    <t>Pol27</t>
  </si>
  <si>
    <t>HDMI zásuvka</t>
  </si>
  <si>
    <t>Pol28</t>
  </si>
  <si>
    <t>HDMI kabel do 15m vč.konektorů</t>
  </si>
  <si>
    <t>Pol29</t>
  </si>
  <si>
    <t>VGA zásuvka</t>
  </si>
  <si>
    <t>Pol3</t>
  </si>
  <si>
    <t>Ventilační jednotka s termostatem 4 ventilátory</t>
  </si>
  <si>
    <t>Pol30</t>
  </si>
  <si>
    <t>VGA kabel do 15m vč.konektorů</t>
  </si>
  <si>
    <t>Pol31</t>
  </si>
  <si>
    <t>Sound zásuvka</t>
  </si>
  <si>
    <t>Pol32</t>
  </si>
  <si>
    <t>Sound kabel do 15m vč.zakončení</t>
  </si>
  <si>
    <t>Pol33</t>
  </si>
  <si>
    <t>USB zásuvka</t>
  </si>
  <si>
    <t>Pol34</t>
  </si>
  <si>
    <t>USB kabel do 15m vč.konektorů</t>
  </si>
  <si>
    <t>Pol35</t>
  </si>
  <si>
    <t>Podlahová zásuvka pro SLP rozvody - komplet</t>
  </si>
  <si>
    <t>Pol36</t>
  </si>
  <si>
    <t>UPS smart do RACK 19" 1000VA</t>
  </si>
  <si>
    <t>Pol37</t>
  </si>
  <si>
    <t>Interaktivní tabule - sestava - magnetická tabule s kvalitním dvouvrstvým keramickým povrchem 200x120cm, vč. projektoru 3LCD, WUXGA (1920x1200), 16:10, 3200 ANS</t>
  </si>
  <si>
    <t>Interaktivní tabule - sestava - magnetická tabule s kvalitním dvouvrstvým keramickým povrchem 200x120cm, vč. projektoru 3LCD, WUXGA (1920x1200), 16:10, 3200 ANSI lm, kontrast 15000:1, 2× HDMI, MHL, USB,VGA, LAN, repro 10 W</t>
  </si>
  <si>
    <t>Pol38</t>
  </si>
  <si>
    <t>Měření segmentu UTP + optického kabelu včetně protokolu</t>
  </si>
  <si>
    <t>Pol39</t>
  </si>
  <si>
    <t>Konfigulace sítě</t>
  </si>
  <si>
    <t>Pol4</t>
  </si>
  <si>
    <t>Zásuvkový panel 19" 8x230V/16A s přepěťovou ochr.</t>
  </si>
  <si>
    <t>Pol40</t>
  </si>
  <si>
    <t>Revize napájení RACK</t>
  </si>
  <si>
    <t>Pol41</t>
  </si>
  <si>
    <t>Drobný instalační materiál</t>
  </si>
  <si>
    <t>Pol5</t>
  </si>
  <si>
    <t>Optický rozváděč do skříně R12xkonektor LC, pigtail, patchcord, sváry a pod), bez podpory managmentu, vč.zakončení kabelu</t>
  </si>
  <si>
    <t>Pol6</t>
  </si>
  <si>
    <t>PATCH cord LC-LC 9/125um, do 2m, broušení + konektory</t>
  </si>
  <si>
    <t>Pol7</t>
  </si>
  <si>
    <t>AC WiFi router s funkcí klient, 2.4GHz i 5GHz radio, 802.11a/b/g/n/ac , antenní systém 3x3 MIMO, 1x1Gbit (RJ45 10/100/1000), USB, 4xGLAN, možnost napájení přes</t>
  </si>
  <si>
    <t>AC WiFi router s funkcí klient, 2.4GHz i 5GHz radio, 802.11a/b/g/n/ac , antenní systém 3x3 MIMO, 1x1Gbit (RJ45 10/100/1000), USB, 4xGLAN, možnost napájení přes PoE jak pasivní, tak i aktivní 802.3af/802.3a, s PoE injektorem, Požadována kompatibilita se stávajicím WiFi kontrolerem zadavatele Ubiquiti UniFi (verze softwaru 5.3.11) , záruka 2 roky</t>
  </si>
  <si>
    <t>Pol8</t>
  </si>
  <si>
    <t>Switch 48 portů 10/100/1000Base-T, 4 sloty pro optické moduly (SFP) - přesná specifikace je na konci rozpočtu.</t>
  </si>
  <si>
    <t>Pol9</t>
  </si>
  <si>
    <t>Optický SFP modul 1Gb SM - kompatibilní s dodaným přepínačem</t>
  </si>
  <si>
    <t>D2</t>
  </si>
  <si>
    <t>EZS - technologie</t>
  </si>
  <si>
    <t>Pol42</t>
  </si>
  <si>
    <t>Ústředna + baterie + komunikátor + Web Server, USB, 8 podsystémů, přenos na PCO, GSM, 192 zón, BOX, ETHERNET</t>
  </si>
  <si>
    <t>Pol43</t>
  </si>
  <si>
    <t>Systémový inteligentní přídavný zdroj + AKKU vč boxu s prostorem na expandery.</t>
  </si>
  <si>
    <t>Pol44</t>
  </si>
  <si>
    <t>PIR čidlo + MW+ANTIMASKING</t>
  </si>
  <si>
    <t>Pol45</t>
  </si>
  <si>
    <t>Expander 8 zónový</t>
  </si>
  <si>
    <t>Pol46</t>
  </si>
  <si>
    <t>Klávesnice LCD</t>
  </si>
  <si>
    <t>Pol47</t>
  </si>
  <si>
    <t>Magnetický kontakt</t>
  </si>
  <si>
    <t>Pol48</t>
  </si>
  <si>
    <t>Kabel JYSTY 3x2x0,8</t>
  </si>
  <si>
    <t>Pol49</t>
  </si>
  <si>
    <t>Kabel JYSTY 5x2x0,8</t>
  </si>
  <si>
    <t>Pol50</t>
  </si>
  <si>
    <t>Nastavení a oživení systému EZS</t>
  </si>
  <si>
    <t>Pol51</t>
  </si>
  <si>
    <t>D3</t>
  </si>
  <si>
    <t>PŘÍSTUPOVÝ SYSTÉM</t>
  </si>
  <si>
    <t>Pol52</t>
  </si>
  <si>
    <t>Modul CKP-22 - pro 1xčtečka + FW + box</t>
  </si>
  <si>
    <t>Pol53</t>
  </si>
  <si>
    <t>Elektrický zámek do dveří</t>
  </si>
  <si>
    <t>Pol54</t>
  </si>
  <si>
    <t>Čtečka bezkontaktní RSW.04E</t>
  </si>
  <si>
    <t>Pol55</t>
  </si>
  <si>
    <t>Zdroj 230V/12V DC 3A + box</t>
  </si>
  <si>
    <t>Pol56</t>
  </si>
  <si>
    <t>Jistič 1x10A</t>
  </si>
  <si>
    <t>Pol57</t>
  </si>
  <si>
    <t>Kabel SYKFY 5x2x0,5mm</t>
  </si>
  <si>
    <t>Pol58</t>
  </si>
  <si>
    <t>Kabel CYSY 2x1,5mm2</t>
  </si>
  <si>
    <t>Pol59</t>
  </si>
  <si>
    <t>Kabel W10x22</t>
  </si>
  <si>
    <t>Pol60</t>
  </si>
  <si>
    <t>Kabel CYKY 3Cx1,5mm2</t>
  </si>
  <si>
    <t>Pol61</t>
  </si>
  <si>
    <t>Kabel UTP 4x2x0,5 kat.6</t>
  </si>
  <si>
    <t>Pol62</t>
  </si>
  <si>
    <t>Nastavení a oživení systému</t>
  </si>
  <si>
    <t>Pol63</t>
  </si>
  <si>
    <t>Demontáže</t>
  </si>
  <si>
    <t>Pol64</t>
  </si>
  <si>
    <t>D4</t>
  </si>
  <si>
    <t>KABELOVÉ TRASY</t>
  </si>
  <si>
    <t>Pol65</t>
  </si>
  <si>
    <t>Lišta PVC 40/20</t>
  </si>
  <si>
    <t>Pol66</t>
  </si>
  <si>
    <t>Trubka ohebná 32mm</t>
  </si>
  <si>
    <t>Pol67</t>
  </si>
  <si>
    <t>Trubka ohebná 23mm</t>
  </si>
  <si>
    <t>Pol68</t>
  </si>
  <si>
    <t>Trubka ohebná 16mm</t>
  </si>
  <si>
    <t>Pol69</t>
  </si>
  <si>
    <t>Drátěný žlab 140/60</t>
  </si>
  <si>
    <t>Pol70</t>
  </si>
  <si>
    <t>Konzole pro uchycení drátěného žlabu</t>
  </si>
  <si>
    <t>Pol71</t>
  </si>
  <si>
    <t>Spojka drátěného žlabu</t>
  </si>
  <si>
    <t>Pol72</t>
  </si>
  <si>
    <t>Hmožděnka 8mm</t>
  </si>
  <si>
    <t>Pol73</t>
  </si>
  <si>
    <t>Vrut 4x50</t>
  </si>
  <si>
    <t>Pol74</t>
  </si>
  <si>
    <t>Podložka 4/15</t>
  </si>
  <si>
    <t>Pol75</t>
  </si>
  <si>
    <t>Vázací pásek 295x3,5</t>
  </si>
  <si>
    <t>Pol76</t>
  </si>
  <si>
    <t>Vázací pásek 205x3,5</t>
  </si>
  <si>
    <t>Pol77</t>
  </si>
  <si>
    <t>Sekání drážek pro trubku do d-32</t>
  </si>
  <si>
    <t>Pol78</t>
  </si>
  <si>
    <t>Sekání drážek pro kabely</t>
  </si>
  <si>
    <t>Pol79</t>
  </si>
  <si>
    <t>Průraz stěnou do 45 cm</t>
  </si>
  <si>
    <t>Pol82</t>
  </si>
  <si>
    <t>Vázací pásky 105x2,5</t>
  </si>
  <si>
    <t>Pol83</t>
  </si>
  <si>
    <t>TI-004</t>
  </si>
  <si>
    <t>Ústřední vytápění</t>
  </si>
  <si>
    <t>722</t>
  </si>
  <si>
    <t>Zdravotechnika - vnitřní vodovod</t>
  </si>
  <si>
    <t>722234267</t>
  </si>
  <si>
    <t>Armatury se dvěma závity filtry mosazný PN 16 do 120 st.C G 6/4</t>
  </si>
  <si>
    <t>723</t>
  </si>
  <si>
    <t>Zdravotechnika - vnitřní plynovod</t>
  </si>
  <si>
    <t>723170211</t>
  </si>
  <si>
    <t>Potrubí z plastových trubek vícevrstvé ze síťovaného polyetylénu spojované lisovacími tvarovkami PN 10 D 16/2,0</t>
  </si>
  <si>
    <t>723170212</t>
  </si>
  <si>
    <t>Potrubí z plastových trubek vícevrstvé ze síťovaného polyetylénu spojované lisovacími tvarovkami PN 10 D 18/2,0</t>
  </si>
  <si>
    <t>723170213</t>
  </si>
  <si>
    <t>Potrubí z plastových trubek vícevrstvé ze síťovaného polyetylénu spojované lisovacími tvarovkami PN 10 D 20/2,0 (DN 15)</t>
  </si>
  <si>
    <t>723170214</t>
  </si>
  <si>
    <t>Potrubí z plastových trubek vícevrstvé ze síťovaného polyetylénu spojované lisovacími tvarovkami PN 10 D 26/3,0 (DN 20)</t>
  </si>
  <si>
    <t>723170215</t>
  </si>
  <si>
    <t>Potrubí z plastových trubek vícevrstvé ze síťovaného polyetylénu spojované lisovacími tvarovkami PN 10 D 32/3,0 (DN 25)</t>
  </si>
  <si>
    <t>723170215-A</t>
  </si>
  <si>
    <t>Potrubí plynové plastové - lisovací kolínko PT5710 - 16/2</t>
  </si>
  <si>
    <t>723170215-C</t>
  </si>
  <si>
    <t>přechod – šroubení měď/PexAlPex 22/1 x 20/2</t>
  </si>
  <si>
    <t>723170215-D</t>
  </si>
  <si>
    <t>přechod – šroubení měď/PexAlPex 22/1 x 26/3</t>
  </si>
  <si>
    <t>723170215-E</t>
  </si>
  <si>
    <t>přechod – šroubení měď/PexAlPex 28/1 x 32/3</t>
  </si>
  <si>
    <t>998723102</t>
  </si>
  <si>
    <t>Přesun hmot pro vnitřní plynovod stanovený z hmotnosti přesunovaného materiálu vodorovná dopravní vzdálenost do 50 m v objektech výšky přes 6 do 12 m</t>
  </si>
  <si>
    <t>998723181</t>
  </si>
  <si>
    <t>Přesun hmot pro vnitřní plynovod stanovený z hmotnosti přesunovaného materiálu Příplatek k ceně za přesun prováděný bez použití mechanizace pro jakoukoliv výšku</t>
  </si>
  <si>
    <t>Přesun hmot pro vnitřní plynovod stanovený z hmotnosti přesunovaného materiálu Příplatek k ceně za přesun prováděný bez použití mechanizace pro jakoukoliv výšku objektu</t>
  </si>
  <si>
    <t>725</t>
  </si>
  <si>
    <t>Zdravotechnika - zařizovací předměty</t>
  </si>
  <si>
    <t>725532118</t>
  </si>
  <si>
    <t>Elektrické ohřívače zásobníkové beztlakové přepadové akumulační s pojistným ventilem závěsné svislé 120 l (3,0 kW) rychloohřev 220V objem nádrže (příkon)</t>
  </si>
  <si>
    <t>SOUBOR</t>
  </si>
  <si>
    <t>1. V cenách -1101 až -2220 a -9201 až -9206 je započteno upevnění zásobníků na příčky tl. 15 cm, na zdi a na nosné konstrukce. Osazení nosné konstrukce se oceňuje cenami katalogu 800-767 Konstrukce zámečnické.</t>
  </si>
  <si>
    <t>731</t>
  </si>
  <si>
    <t>Ústřední vytápění - kotelny</t>
  </si>
  <si>
    <t>731244207a</t>
  </si>
  <si>
    <t>kondenzační kotel – spalovací komora z ušlechtilé oceli výkon 4,7-31,7 kW</t>
  </si>
  <si>
    <t>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t>
  </si>
  <si>
    <t>998731101</t>
  </si>
  <si>
    <t>Přesun hmot pro kotelny stanovený z hmotnosti přesunovaného materiálu vodorovná dopravní vzdálenost do 50 m v objektech výšky do 6 m</t>
  </si>
  <si>
    <t>998731181</t>
  </si>
  <si>
    <t>Přesun hmot pro kotelny stanovený z hmotnosti přesunovaného materiálu Příplatek k cenám za přesun prováděný bez použití mechanizace pro jakoukoliv výšku objektu</t>
  </si>
  <si>
    <t>732</t>
  </si>
  <si>
    <t>Ústřední vytápění - strojovny</t>
  </si>
  <si>
    <t>732113117a</t>
  </si>
  <si>
    <t>Rozdělovače a sběrače hydraulické vyrovnávače dynamických tlaků závitové PN 10, 2.500 l/hod, 5/4“</t>
  </si>
  <si>
    <t>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t>
  </si>
  <si>
    <t>732331616</t>
  </si>
  <si>
    <t>Nádoby expanzní tlakové s membránou bez pojistného ventilu se závitovým připojením PN 0,6 o objemu 50 l</t>
  </si>
  <si>
    <t>732421453</t>
  </si>
  <si>
    <t>Čerpadla teplovodní závitová mokroběžná oběhová pro teplovodní vytápění (elektronicky řízená) PN 10, do 110 st.C DN přípojky/dopravní výška H (m) - čerpací výko</t>
  </si>
  <si>
    <t>Čerpadla teplovodní závitová mokroběžná oběhová pro teplovodní vytápění (elektronicky řízená) PN 10, do 110 st.C DN přípojky/dopravní výška H (m) - čerpací výkon Q (m3/h) DN 32 / do 6,0 m / 4,5 m3/h</t>
  </si>
  <si>
    <t>998732102</t>
  </si>
  <si>
    <t>Přesun hmot pro strojovny stanovený z hmotnosti přesunovaného materiálu vodorovná dopravní vzdálenost do 50 m v objektech výšky přes 6 do 12 m</t>
  </si>
  <si>
    <t>998732181</t>
  </si>
  <si>
    <t>Přesun hmot pro strojovny stanovený z hmotnosti přesunovaného materiálu Příplatek k cenám za přesun prováděný bez použití mechanizace pro jakoukoliv výšku objek</t>
  </si>
  <si>
    <t>Přesun hmot pro strojovny stanovený z hmotnosti přesunovaného materiálu Příplatek k cenám za přesun prováděný bez použití mechanizace pro jakoukoliv výšku objektu</t>
  </si>
  <si>
    <t>733</t>
  </si>
  <si>
    <t>Ústřední vytápění - rozvodné potrubí</t>
  </si>
  <si>
    <t>733223104</t>
  </si>
  <si>
    <t>Potrubí z trubek měděných tvrdých spojovaných měkkým pájením D 22/1</t>
  </si>
  <si>
    <t>733223105</t>
  </si>
  <si>
    <t>Potrubí z trubek měděných tvrdých spojovaných měkkým pájením D 28/1,5</t>
  </si>
  <si>
    <t>733223106</t>
  </si>
  <si>
    <t>Potrubí z trubek měděných tvrdých spojovaných měkkým pájením D 35/1,5</t>
  </si>
  <si>
    <t>733223107</t>
  </si>
  <si>
    <t>Potrubí z trubek měděných tvrdých spojovaných měkkým pájením D 42/1,5</t>
  </si>
  <si>
    <t>733291101</t>
  </si>
  <si>
    <t>Zkoušky těsnosti potrubí z trubek měděných D do 35/1,5</t>
  </si>
  <si>
    <t>20+17+3=40,0000 [A]</t>
  </si>
  <si>
    <t>733291102</t>
  </si>
  <si>
    <t>Zkoušky těsnosti potrubí z trubek měděných D přes 35/1,5 do 64/2,0</t>
  </si>
  <si>
    <t>734220101</t>
  </si>
  <si>
    <t>Ventily regulační závitové vyvažovací přímé PN 20 do 100 st.C G 3/4</t>
  </si>
  <si>
    <t>1. Vcenách -0101 až -0105 nejsou započteny náklady na dodávku a montáž měřící a vypouštěcí armatury.Tyto se oceňují samostatně souborem cen 734 49 1101 až -1105.</t>
  </si>
  <si>
    <t>734220102</t>
  </si>
  <si>
    <t>Ventily regulační závitové vyvažovací přímé PN 20 do 100 st.C G 1</t>
  </si>
  <si>
    <t>734221682</t>
  </si>
  <si>
    <t>Ventily regulační závitové hlavice termostatické, pro ovládání ventilů PN 10 do 110 st.C kapalinové otopných těles VK</t>
  </si>
  <si>
    <t>734222812</t>
  </si>
  <si>
    <t>Ventily regulační závitové termostatické, s hlavicí ručního ovládání PN 16 do 110 st.C přímé chromované G 1/2</t>
  </si>
  <si>
    <t>734222812a</t>
  </si>
  <si>
    <t>734242414</t>
  </si>
  <si>
    <t>Ventily zpětné závitové PN 16 do 110 st.C přímé G 1</t>
  </si>
  <si>
    <t>734242416</t>
  </si>
  <si>
    <t>Ventily zpětné závitové PN 16 do 110 st.C přímé G 6/4</t>
  </si>
  <si>
    <t>734261406</t>
  </si>
  <si>
    <t>Šroubení připojovací armatury radiátorů PN 10 do 110 st.C, regulační uzavíratelné přímé G 1/2 x 18</t>
  </si>
  <si>
    <t>734291123</t>
  </si>
  <si>
    <t>Ostatní armatury kohouty plnicí a vypouštěcí PN 10 do 110 st.C G 1/2</t>
  </si>
  <si>
    <t>734291246</t>
  </si>
  <si>
    <t>Ostatní armatury filtry závitové PN 16 do 130 st.C přímé s vnitřními závity G 1 1/2</t>
  </si>
  <si>
    <t>734292724</t>
  </si>
  <si>
    <t>Ostatní armatury kulové kohouty PN 42 do 185 st.C přímé vnitřní závit s vypouštěním G 3/4</t>
  </si>
  <si>
    <t>734292725</t>
  </si>
  <si>
    <t>Ostatní armatury kulové kohouty PN 42 do 185 st.C přímé vnitřní závit s vypouštěním G 1</t>
  </si>
  <si>
    <t>734292727</t>
  </si>
  <si>
    <t>Ostatní armatury kulové kohouty PN 42 do 185 st.C přímé vnitřní závit s vypouštěním G 6/4</t>
  </si>
  <si>
    <t>734295023</t>
  </si>
  <si>
    <t>Směšovací armatury závitové trojcestné se servomotorem DN 32</t>
  </si>
  <si>
    <t>734411104</t>
  </si>
  <si>
    <t>Teploměry technické s pevným stonkem a jímkou zadní připojení (axiální) průměr 63 mm délka stonku 150 mm</t>
  </si>
  <si>
    <t>734421102</t>
  </si>
  <si>
    <t>Tlakoměry s pevným stonkem a zpětnou klapkou spodní připojení (radiální) tlaku 0–16 bar průměru 63 mm</t>
  </si>
  <si>
    <t>998734102</t>
  </si>
  <si>
    <t>Přesun hmot pro armatury stanovený z hmotnosti přesunovaného materiálu vodorovná dopravní vzdálenost do 50 m v objektech výšky přes 6 do 12 m</t>
  </si>
  <si>
    <t>998734181</t>
  </si>
  <si>
    <t>Přesun hmot pro armatury stanovený z hmotnosti přesunovaného materiálu Příplatek k cenám za přesun prováděný bez použití mechanizace pro jakoukoliv výšku objekt</t>
  </si>
  <si>
    <t>Přesun hmot pro armatury stanovený z hmotnosti přesunovaného materiálu Příplatek k cenám za přesun prováděný bez použití mechanizace pro jakoukoliv výšku objektu</t>
  </si>
  <si>
    <t>735</t>
  </si>
  <si>
    <t>Ústřední vytápění - otopná tělesa</t>
  </si>
  <si>
    <t>735-01</t>
  </si>
  <si>
    <t>podlahový Coil s ventilátorem hl. 60 mm, délka 2500 mm, šířka 258 mm</t>
  </si>
  <si>
    <t>735-02</t>
  </si>
  <si>
    <t>trafo a regulace otáček ventilátoru</t>
  </si>
  <si>
    <t>735152471</t>
  </si>
  <si>
    <t>Otopná tělesa panelová (VK) PN 1,0 MPa, T do 110 st.C dvoudesková s jednou přídavnou přestupní plochou výšky tělesa 600 mm 400 mm / 515 W stavební délky / výkon</t>
  </si>
  <si>
    <t>Otopná tělesa panelová (VK) PN 1,0 MPa, T do 110 st.C dvoudesková s jednou přídavnou přestupní plochou výšky tělesa 600 mm 400 mm / 515 W stavební délky / výkonu</t>
  </si>
  <si>
    <t>735152472</t>
  </si>
  <si>
    <t>Otopná tělesa panelová (VK) PN 1,0 MPa, T do 110 st.C dvoudesková s jednou přídavnou přestupní plochou výšky tělesa 600 mm 500 mm / 644 W stavební délky / výkon</t>
  </si>
  <si>
    <t>Otopná tělesa panelová (VK) PN 1,0 MPa, T do 110 st.C dvoudesková s jednou přídavnou přestupní plochou výšky tělesa 600 mm 500 mm / 644 W stavební délky / výkonu</t>
  </si>
  <si>
    <t>735152473</t>
  </si>
  <si>
    <t>Otopná tělesa panelová (VK) PN 1,0 MPa, T do 110 st.C dvoudesková s jednou přídavnou přestupní plochou výšky tělesa 600 mm 600 mm / 773 W stavební délky / výkon</t>
  </si>
  <si>
    <t>Otopná tělesa panelová (VK) PN 1,0 MPa, T do 110 st.C dvoudesková s jednou přídavnou přestupní plochou výšky tělesa 600 mm 600 mm / 773 W stavební délky / výkonu</t>
  </si>
  <si>
    <t>735152474</t>
  </si>
  <si>
    <t>Otopná tělesa panelová (VK) PN 1,0 MPa, T do 110 st.C dvoudesková s jednou přídavnou přestupní plochou výšky tělesa 600 mm 700 mm / 902 W stavební délky / výkon</t>
  </si>
  <si>
    <t>Otopná tělesa panelová (VK) PN 1,0 MPa, T do 110 st.C dvoudesková s jednou přídavnou přestupní plochou výšky tělesa 600 mm 700 mm / 902 W stavební délky / výkonu</t>
  </si>
  <si>
    <t>735152475</t>
  </si>
  <si>
    <t>Otopná tělesa panelová (VK) PN 1,0 MPa, T do 110 st.C dvoudesková s jednou přídavnou přestupní plochou výšky tělesa 600 mm 800 mm / 1030 W stavební délky / výko</t>
  </si>
  <si>
    <t>Otopná tělesa panelová (VK) PN 1,0 MPa, T do 110 st.C dvoudesková s jednou přídavnou přestupní plochou výšky tělesa 600 mm 800 mm / 1030 W stavební délky / výkonu</t>
  </si>
  <si>
    <t>735152573</t>
  </si>
  <si>
    <t>Otopná tělesa panelová (VK) PN 1,0 MPa, T do 110 st.C dvoudesková se dvěma přídavnými přestupními plochami výšky tělesa 600 mm 600 mm / 1007 W stavební délky /</t>
  </si>
  <si>
    <t>Otopná tělesa panelová (VK) PN 1,0 MPa, T do 110 st.C dvoudesková se dvěma přídavnými přestupními plochami výšky tělesa 600 mm 600 mm / 1007 W stavební délky / výkonu</t>
  </si>
  <si>
    <t>735152575</t>
  </si>
  <si>
    <t>Otopná tělesa panelová (VK) PN 1,0 MPa, T do 110 st.C dvoudesková se dvěma přídavnými přestupními plochami výšky tělesa 600 mm 800 mm / 1343 W stavební délky /</t>
  </si>
  <si>
    <t>Otopná tělesa panelová (VK) PN 1,0 MPa, T do 110 st.C dvoudesková se dvěma přídavnými přestupními plochami výšky tělesa 600 mm 800 mm / 1343 W stavební délky / výkonu</t>
  </si>
  <si>
    <t>735152576</t>
  </si>
  <si>
    <t>Otopná tělesa panelová (VK) PN 1,0 MPa, T do 110 st.C dvoudesková se dvěma přídavnými přestupními plochami výšky tělesa 600 mm 900 mm / 1511 W stavební délky /</t>
  </si>
  <si>
    <t>Otopná tělesa panelová (VK) PN 1,0 MPa, T do 110 st.C dvoudesková se dvěma přídavnými přestupními plochami výšky tělesa 600 mm 900 mm / 1511 W stavební délky / výkonu</t>
  </si>
  <si>
    <t>735152593</t>
  </si>
  <si>
    <t>Otopná tělesa panelová (VK) PN 1,0 MPa, T do 110 st.C dvoudesková se dvěma přídavnými přestupními plochami výšky tělesa 900 mm 600 mm / 1388 W stavební délky /</t>
  </si>
  <si>
    <t>Otopná tělesa panelová (VK) PN 1,0 MPa, T do 110 st.C dvoudesková se dvěma přídavnými přestupními plochami výšky tělesa 900 mm 600 mm / 1388 W stavební délky / výkonu</t>
  </si>
  <si>
    <t>735191905</t>
  </si>
  <si>
    <t>Ostatní opravy otopných těles odvzdušnění tělesa</t>
  </si>
  <si>
    <t>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t>
  </si>
  <si>
    <t>735191910</t>
  </si>
  <si>
    <t>Ostatní opravy otopných těles napuštění vody do otopného systému včetně potrubí (bez kotle a ohříváků) otopných těles</t>
  </si>
  <si>
    <t>5*(0.6*0.4)=1,2000 [A] 
5*(0.6*0.5)=1,5000 [B] 
15*(0.6*0.6)=5,4000 [C] 
7*(0.6*0.7)=2,9400 [D] 
(3+2)*(0.6*0.8)=2,4000 [E] 
3*(0.6*0.9)=1,6200 [F] 
1*(0.9*0.6)=0,5400 [G] 
Celkem: A+B+C+D+E+F+G=15,6000 [H]</t>
  </si>
  <si>
    <t>998735102</t>
  </si>
  <si>
    <t>Přesun hmot pro otopná tělesa stanovený z hmotnosti přesunovaného materiálu vodorovná dopravní vzdálenost do 50 m v objektech výšky přes 6 do 12 m</t>
  </si>
  <si>
    <t>998735181</t>
  </si>
  <si>
    <t>Přesun hmot pro otopná tělesa stanovený z hmotnosti přesunovaného materiálu Příplatek k cenám za přesun prováděný bez použití mechanizace pro jakoukoliv výšku o</t>
  </si>
  <si>
    <t>Přesun hmot pro otopná tělesa stanovený z hmotnosti přesunovaného materiálu Příplatek k cenám za přesun prováděný bez použití mechanizace pro jakoukoliv výšku objektu</t>
  </si>
  <si>
    <t>Kompletní demontáže stávající otopné soustavy 
tělesa32=32,0000 [A] 
potrubí48=48,0000 [B] 
ostatní součásti otopné soustavy16=16,0000 [C] 
Celkem: A+B+C=96,0000 [D]</t>
  </si>
  <si>
    <t>HZS2211</t>
  </si>
  <si>
    <t>Hodinové zúčtovací sazby profesí PSV provádění stavebních instalací instalatér</t>
  </si>
  <si>
    <t>HZS2212</t>
  </si>
  <si>
    <t>Hodinové zúčtovací sazby profesí PSV provádění stavebních instalací instalatér odborný</t>
  </si>
  <si>
    <t>043134000</t>
  </si>
  <si>
    <t>Zkouška topná</t>
  </si>
  <si>
    <t>VRN001</t>
  </si>
  <si>
    <t>Podíl přidružených výkonů</t>
  </si>
  <si>
    <t>VRN002</t>
  </si>
  <si>
    <t>Doprava náklady, spojené</t>
  </si>
  <si>
    <t>VRN003</t>
  </si>
  <si>
    <t>Zednické přípomoce</t>
  </si>
  <si>
    <t>TI-005</t>
  </si>
  <si>
    <t>Zdravotně technické instalace</t>
  </si>
  <si>
    <t>005724150</t>
  </si>
  <si>
    <t>osivo směs travní parková směs exclusive</t>
  </si>
  <si>
    <t>195*0.015 Přepočtené koeficientem množství=2,9250 [A] 
Celkem: A=2,9250 [B]</t>
  </si>
  <si>
    <t>131201202</t>
  </si>
  <si>
    <t>Hloubení zapažených jam a zářezů s urovnáním dna do předepsaného profilu a spádu v hornině tř. 3 přes 100 do 1 000 m3</t>
  </si>
  <si>
    <t>J3 7.25*9.4*1.7=115,8550 [A] 
R-Prostor kolem retenční nádrže50=50,0000 [B] 
Celkem: A+B=165,8550 [C]</t>
  </si>
  <si>
    <t>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t>
  </si>
  <si>
    <t>131201209</t>
  </si>
  <si>
    <t>Hloubení zapažených jam a zářezů s urovnáním dna do předepsaného profilu a spádu Příplatek k cenám za lepivost horniny tř. 3</t>
  </si>
  <si>
    <t>131203101</t>
  </si>
  <si>
    <t>Hloubení zapažených i nezapažených jam ručním nebo pneumatickým nářadím s urovnáním dna do předepsaného profilu a spádu v horninách tř. 3 soudržných</t>
  </si>
  <si>
    <t>J1 2.1*2.4*1.4=7,0560 [A] 
J2 2.1*2.4*1.4=7,0560 [B] 
Celkem: A+B=14,1120 [C]</t>
  </si>
  <si>
    <t>1. V cenách jsou započteny i náklady na přehození výkopku na přilehlém terénu na vzdálenost do 3 m od okraje jámy nebo naložení na dopravní prostředek. 2. V cenách 10-3101 až 40-3102 jsou započteny i náklady na svislý přesun horniny po házečkách do 2 metrů.</t>
  </si>
  <si>
    <t>131203109</t>
  </si>
  <si>
    <t>Hloubení zapažených i nezapažených jam ručním nebo pneumatickým nářadím s urovnáním dna do předepsaného profilu a spádu v horninách tř. 3 Příplatek k cenám za l</t>
  </si>
  <si>
    <t>Hloubení zapažených i nezapažených jam ručním nebo pneumatickým nářadím s urovnáním dna do předepsaného profilu a spádu v horninách tř. 3 Příplatek k cenám za lepivost horniny tř. 3</t>
  </si>
  <si>
    <t>132212201</t>
  </si>
  <si>
    <t>Hloubení zapažených i nezapažených rýh šířky přes 600 do 2 000 mm ručním nebo pneumatickým nářadím s urovnáním dna do předepsaného profilu a spádu v horninách t</t>
  </si>
  <si>
    <t>Hloubení zapažených i nezapažených rýh šířky přes 600 do 2 000 mm ručním nebo pneumatickým nářadím s urovnáním dna do předepsaného profilu a spádu v horninách tř. 3 soudržných</t>
  </si>
  <si>
    <t>R1 8.0*1.0*1.4=11,2000 [A] 
R2 3.8*1.0*1.4=5,3200 [B] 
R3 16.5*1.0*1.8=29,7000 [C] 
R4 18.0*1.0*1.35=24,3000 [D] 
Celkem: A+B+C+D=70,5200 [E]</t>
  </si>
  <si>
    <t>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t>
  </si>
  <si>
    <t>132212209</t>
  </si>
  <si>
    <t>Hloubení zapažených i nezapažených rýh šířky přes 600 do 2 000 mm ručním nebo pneumatickým nářadím s urovnáním dna do předepsaného profilu a spádu v horninách tř. 3 Příplatek k cenám za lepivost horniny tř. 3</t>
  </si>
  <si>
    <t>J3 (8.4*1.7*2)+(7.25*1.7)+(2.0*1.7)=44,2850 [A] 
J2 (2.1+2.4)*2*1.4=12,6000 [B] 
J1 (2.1+2.4)*2*1.4=12,6000 [C] 
R1 8.0*2*1.4=22,4000 [D] 
R2 3.8*2*1.4=10,6400 [E] 
R3 16.5*2*1.8=59,4000 [F] 
R4 (17.5+13.0)*1.35=41,1750 [G] 
R-Prostor kolem retenční nádrže75=75,0000 [H] 
Celkem: A+B+C+D+E+F+G+H=278,1000 [I]</t>
  </si>
  <si>
    <t>132212201 70.520=70,5200 [A] 
131203101 14.112=14,1120 [B] 
Celkem: A+B=84,6320 [C]</t>
  </si>
  <si>
    <t>161101102</t>
  </si>
  <si>
    <t>Svislé přemístění výkopku bez naložení do dopravní nádoby avšak s vyprázdněním dopravní nádoby na hromadu nebo do dopravního prostředku z horniny tř. 1 až 4, při hloubce výkopu přes 2,5 do 4 m</t>
  </si>
  <si>
    <t>131201202 165.855=165,8550 [A] 
Celkem: A=165,8550 [B]</t>
  </si>
  <si>
    <t>162701103</t>
  </si>
  <si>
    <t>Vodorovné přemístění výkopku nebo sypaniny po suchu na obvyklém dopravním prostředku, bez naložení výkopku, avšak se složením bez rozhrnutí z horniny tř. 1 až 4 na vzdálenost přes 7 000 do 8 000 m</t>
  </si>
  <si>
    <t>583336510 60.780*0.5 50% na dosyp=30,3900 [A] 
583312000 18.520=18,5200 [B] 
451573111 5.638=5,6380 [C] 
objem TWIN 21.0=21,0000 [D] 
objem SOL 2*(1.2*0.9*1.45)=3,1320 [E] 
objem ŠD1 0.4807=0,4807 [F] 
objem ŠD2 0.4807=0,4807 [G] 
objem FD 0.284=0,2840 [H] 
R-Prostor kolem retenční nádrže50=50,0000 [I] 
Celkem: A+B+C+D+E+F+G+H+I=129,9254 [J]</t>
  </si>
  <si>
    <t>162701103 129.926=129,9260 [A] 
Celkem: A=129,9260 [B]</t>
  </si>
  <si>
    <t>162701103 129.926=129,9260 [A] 
Celkem: A=129,9260 [B] 
B * 1.9Koeficient množství=246,8594 [C]</t>
  </si>
  <si>
    <t>174101101</t>
  </si>
  <si>
    <t>Zásyp sypaninou z jakékoliv horniny s uložením výkopku ve vrstvách se zhutněním jam, šachet, rýh nebo kolem objektů v těchto vykopávkách</t>
  </si>
  <si>
    <t>J1 (2.1*2.4*1.4)-(1.2*0.9*1.3)-(2.1*2.4*0.1)=5,1480 [A] 
J2 (2.1*2.4*1.4)-(1.2*0.9*1.3)-(2.1*2.4*0.1)=5,1480 [B] 
J3 (7.25*9.4*1.35)-21.0=71,0025 [C] 
R1 (8.0*1.0*1.4)-(8.0*1.0*0.4)=8,0000 [D] 
R2 (3.8*1.0*1.4)-(3.8*1.0*0.4)=3,8000 [E] 
R3 (16.5*1.0*1.8)-(16.5*1.0*0.4)=23,1000 [F] 
R4 (18.0*1.0*1.35)-(18.0*1.0*0.4)=17,1000 [G] 
R-obsyb retenční nádrže50=50,0000 [H] 
Celkem: A+B+C+D+E+F+G+H=183,2985 [I]</t>
  </si>
  <si>
    <t>175111101</t>
  </si>
  <si>
    <t>Obsypání potrubí ručně sypaninou z vhodných hornin tř. 1 až 4 nebo materiálem připraveným podél výkopu ve vzdálenosti do 3 m od jeho kraje, pro jakoukoliv hloub</t>
  </si>
  <si>
    <t>Obsypání potrubí ručně sypaninou z vhodných hornin tř. 1 až 4 nebo materiálem připraveným podél výkopu ve vzdálenosti do 3 m od jeho kraje, pro jakoukoliv hloubku výkopu a míru zhutnění bez prohození sypaniny</t>
  </si>
  <si>
    <t>R1 8.0*1.0*0.4=3,2000 [A] 
R2 3.8*1.0*0.4=1,5200 [B] 
R3 16.5*1.0*0.4=6,6000 [C] 
R4 18.0*1.0*0.4=7,2000 [D] 
Celkem: A+B+C+D=18,5200 [E]</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</si>
  <si>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Vcenách nejsou zahrnuty náklady na nakupovanou sypaninu. Tato se oceňuje ve specifikaci.</t>
  </si>
  <si>
    <t>181411141</t>
  </si>
  <si>
    <t>Založení trávníku na půdě předem připravené plochy do 1000 m2 výsevem včetně utažení parterového v rovině nebo na svahu do 1:5</t>
  </si>
  <si>
    <t>15*13=195,0000 [A] 
Celkem: A=195,0000 [B]</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</si>
  <si>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</si>
  <si>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583312000</t>
  </si>
  <si>
    <t>štěrkopísek netříděný zásypový materiál</t>
  </si>
  <si>
    <t>18.52*2 Přepočtené koeficientem množství=37,0400 [A] 
Celkem: A=37,0400 [B]</t>
  </si>
  <si>
    <t>583336510</t>
  </si>
  <si>
    <t>kamenivo těžené hrubé frakce 8-16</t>
  </si>
  <si>
    <t>J3 (7.25*9.4*1.2)-21.0=60,7800 [A] 
R-obsyb retenční nádrže50=50,0000 [B] 
(60.78+50)*2 Přepočtené koeficientem množství=221,5600 [C]</t>
  </si>
  <si>
    <t>310236261</t>
  </si>
  <si>
    <t>Zazdívka otvorů ve zdivu nadzákladovém cihlami pálenými plochy přes 0,0225 m2 do 0,09 m2, ve zdi tl. přes 450 do 600 mm</t>
  </si>
  <si>
    <t>340235212</t>
  </si>
  <si>
    <t>Zazdívka otvorů v příčkách nebo stěnách plochy do 0,0225 m2 cihlami pálenými, tl. přes 100 mm</t>
  </si>
  <si>
    <t>386131112</t>
  </si>
  <si>
    <t>Montáž odlučovačů tuků a olejů polyetylenových, průtoku 4 l/s</t>
  </si>
  <si>
    <t>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.0-11 Zásyp sypaninou z jakékoliv horniny katalogu 800-1 Zemní práce části A01,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t>
  </si>
  <si>
    <t>562415000</t>
  </si>
  <si>
    <t>odlučovač ropných látek plastový (PP), průtok max 4 l/s, plocha do 300 m2 s mříží do 3,5 t</t>
  </si>
  <si>
    <t>411235210</t>
  </si>
  <si>
    <t>Zazdívka otvorů v klenbách cihlami pálenými včetně bednění a odbednění plochy do 0,0225 m2, tl. do 150 mm</t>
  </si>
  <si>
    <t>451573111</t>
  </si>
  <si>
    <t>Lože pod potrubí, stoky a drobné objekty v otevřeném výkopu z písku a štěrkopísku do 63 mm</t>
  </si>
  <si>
    <t>J1 2.1*2.4*0.1=0,5040 [A] 
J2 2.1*2.4*0.1=0,5040 [B] 
R1 3.8*1.0*0.1=0,3800 [C] 
R2 8.0*1.0*0.1=0,8000 [D] 
R3 16.5*1.0*0.1=1,6500 [E] 
R4 18.0*1.0*0.1=1,8000 [F] 
Celkem: A+B+C+D+E+F=5,6380 [G]</t>
  </si>
  <si>
    <t>1. Ceny -1111 a -1192 lze použít i pro zřízení sběrných vrstev nad drenážními trubkami. 2. V cenách -5111 a -1192 jsou započteny i náklady na prohození výkopku získaného při zemních pracích.</t>
  </si>
  <si>
    <t>452311151</t>
  </si>
  <si>
    <t>Podkladní a zajišťovací konstrukce z betonu prostého v otevřeném výkopu desky pod potrubí, stoky a drobné objekty z betonu tř. C 20/25</t>
  </si>
  <si>
    <t>(1.2*0.9*0.15)*2=0,3240 [A] 
Celkem: A=0,3240 [B]</t>
  </si>
  <si>
    <t>1. Ceny -1121 až -1181 a -1192 lze použít i pro ochrannou vrstvu pod železobetonové konstrukce. 2. Ceny -2121 až -2181 a -2192 jsou určeny pro jakékoliv úkosy sedel.</t>
  </si>
  <si>
    <t>452351101</t>
  </si>
  <si>
    <t>Bednění podkladních a zajišťovacích konstrukcí v otevřeném výkopu desek nebo sedlových loží pod potrubí, stoky a drobné objekty</t>
  </si>
  <si>
    <t>(0.9+1.2)*2*0.15=0,6300 [A] 
Celkem: A=0,6300 [B]</t>
  </si>
  <si>
    <t>611325211</t>
  </si>
  <si>
    <t>Vápenocementová nebo vápenná omítka jednotlivých malých ploch hladká na stropech, plochy jednotlivě do 0,09 m2</t>
  </si>
  <si>
    <t>612135101</t>
  </si>
  <si>
    <t>Hrubá výplň rýh maltou jakékoli šířky rýhy ve stěnách</t>
  </si>
  <si>
    <t>0.15*98.0=14,7000 [A] 
0.20*38=7,6000 [B] 
0.20*18.5=3,7000 [C] 
Celkem: A+B+C=26,0000 [D]</t>
  </si>
  <si>
    <t>1. V cenách nejsou započteny náklady na omítku rýh, tyto se ocení příšlušnými cenami tohoto katalogu.</t>
  </si>
  <si>
    <t>612325101</t>
  </si>
  <si>
    <t>Vápenocementová nebo vápenná omítka rýh hrubá ve stěnách, šířky rýhy do 150 mm</t>
  </si>
  <si>
    <t>0.15*98.0=14,7000 [A] 
Celkem: A=14,7000 [B]</t>
  </si>
  <si>
    <t>612325102</t>
  </si>
  <si>
    <t>Vápenocementová nebo vápenná omítka rýh hrubá ve stěnách, šířky rýhy přes 150 do 300 mm</t>
  </si>
  <si>
    <t>0.20*18.5=3,7000 [A] 
0.20*38.0=7,6000 [B] 
Celkem: A+B=11,3000 [C]</t>
  </si>
  <si>
    <t>612325211</t>
  </si>
  <si>
    <t>Vápenocementová nebo vápenná omítka jednotlivých malých ploch hladká na stěnách, plochy jednotlivě do 0,09 m2</t>
  </si>
  <si>
    <t>283770450</t>
  </si>
  <si>
    <t>izolace tepelná potrubí z pěnového polyetylenu 22 x 20 mm</t>
  </si>
  <si>
    <t>283770480</t>
  </si>
  <si>
    <t>izolace tepelná potrubí z pěnového polyetylenu 28 x 20 mm</t>
  </si>
  <si>
    <t>283770530</t>
  </si>
  <si>
    <t>izolace tepelná potrubí z pěnového polyetylenu 32 x 20 mm</t>
  </si>
  <si>
    <t>283770570</t>
  </si>
  <si>
    <t>izolace tepelná potrubí z pěnového polyetylenu 40 x 9 mm</t>
  </si>
  <si>
    <t>283770590</t>
  </si>
  <si>
    <t>izolace tepelná potrubí z pěnového polyetylenu 40 x 20 mm</t>
  </si>
  <si>
    <t>283771030</t>
  </si>
  <si>
    <t>izolace tepelná potrubí z pěnového polyetylenu 22 x 9 mm</t>
  </si>
  <si>
    <t>283771110</t>
  </si>
  <si>
    <t>izolace tepelná potrubí z pěnového polyetylenu 28 x 9 mm</t>
  </si>
  <si>
    <t>283771150</t>
  </si>
  <si>
    <t>izolace tepelná potrubí z pěnového polyetylenu 35 x 9 mm</t>
  </si>
  <si>
    <t>283771210</t>
  </si>
  <si>
    <t>izolace tepelná potrubí z pěnového polyetylenu 54 x 9 mm</t>
  </si>
  <si>
    <t>631545300</t>
  </si>
  <si>
    <t>pouzdro izolační potrubní s jednostrannou Al fólií max. 250/100 °C 22/30 mm</t>
  </si>
  <si>
    <t>631545730</t>
  </si>
  <si>
    <t>pouzdro izolační potrubní s jednostrannou Al fólií max. 250/100 °C 42/40 mm</t>
  </si>
  <si>
    <t>631546200</t>
  </si>
  <si>
    <t>páska samolepící hliníková šířka 50 mm, délka 50 m</t>
  </si>
  <si>
    <t>713463311</t>
  </si>
  <si>
    <t>Montáž izolace tepelné potrubí a ohybů tvarovkami nebo deskami potrubními pouzdry s povrchovou úpravou hliníkovou fólií se samolepícím přesahem (izolační materi</t>
  </si>
  <si>
    <t>Montáž izolace tepelné potrubí a ohybů tvarovkami nebo deskami potrubními pouzdry s povrchovou úpravou hliníkovou fólií se samolepícím přesahem (izolační materiál ve specifikaci) přelepenými samolepící hliníkovou páskou potrubí D do 50 mm jednovrstvá</t>
  </si>
  <si>
    <t>1. Ceny -1121 až -1173 slouží pro skladebné ocenění oprav tepelných izolací potrubí skružemi připevněnými na tmel včásti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t>
  </si>
  <si>
    <t>713463411</t>
  </si>
  <si>
    <t>Montáž izolace tepelné potrubí a ohybů tvarovkami nebo deskami potrubními pouzdry návlekovými izolačními hadicemi potrubí a ohybů</t>
  </si>
  <si>
    <t>721</t>
  </si>
  <si>
    <t>Zdravotechnika - vnitřní kanalizace</t>
  </si>
  <si>
    <t>286116200</t>
  </si>
  <si>
    <t>čistící kus kanalizace plastové KG DN 150 se 4 šrouby</t>
  </si>
  <si>
    <t>286156020</t>
  </si>
  <si>
    <t>čistící tvarovka HTRE, DN 75</t>
  </si>
  <si>
    <t>286156030</t>
  </si>
  <si>
    <t>čistící tvarovka HTRE, DN 100</t>
  </si>
  <si>
    <t>562312554</t>
  </si>
  <si>
    <t>přivzdušňovací ventil odpadní HL903 DN50, AL, 5,5 l/s</t>
  </si>
  <si>
    <t>562312561</t>
  </si>
  <si>
    <t>přivzdušňovací ventil odpadní HL905 DN50/75, AL, 13 l/s</t>
  </si>
  <si>
    <t>721173402</t>
  </si>
  <si>
    <t>Potrubí z plastových trub PVC SN4 svodné (ležaté) DN 125</t>
  </si>
  <si>
    <t>1. Cenami -3315 až -3317 se oceňuje svislé potrubí od střešního vtoku po čisticí kus. 2. Ochrany odpadního a připojovacího potrubí z plastových trub se oceňují cenami souboru cen 722 18- . . Ochrana potrubí, části A 02. 3. V cenách potrubí zpolyetylenových trub jsou započteny náklady na montáž kotevních prvků, jejich dodání se oceňuje ve specifikaci.</t>
  </si>
  <si>
    <t>721173403</t>
  </si>
  <si>
    <t>Potrubí z plastových trub PVC SN4 svodné (ležaté) DN 160</t>
  </si>
  <si>
    <t>721174024</t>
  </si>
  <si>
    <t>Potrubí z plastových trub polypropylenové odpadní (svislé) DN 70</t>
  </si>
  <si>
    <t>721174025</t>
  </si>
  <si>
    <t>Potrubí z plastových trub polypropylenové odpadní (svislé) DN 100</t>
  </si>
  <si>
    <t>721174042</t>
  </si>
  <si>
    <t>Potrubí z plastových trub polypropylenové připojovací DN 40</t>
  </si>
  <si>
    <t>721174043</t>
  </si>
  <si>
    <t>Potrubí z plastových trub polypropylenové připojovací DN 50</t>
  </si>
  <si>
    <t>721194104</t>
  </si>
  <si>
    <t>Vyměření přípojek na potrubí vyvedení a upevnění odpadních výpustek DN 40</t>
  </si>
  <si>
    <t>1. Cenami lze oceňovat i vyvedení a upevnění odpadních výpustek ke strojům a zařízením. 2. Potrubí odpadních výpustek se oceňují cenami souboru cen 721 17- . . Potrubí zplastových trub, části A 01.</t>
  </si>
  <si>
    <t>721194105</t>
  </si>
  <si>
    <t>Vyměření přípojek na potrubí vyvedení a upevnění odpadních výpustek DN 50</t>
  </si>
  <si>
    <t>721194109</t>
  </si>
  <si>
    <t>Vyměření přípojek na potrubí vyvedení a upevnění odpadních výpustek DN 100</t>
  </si>
  <si>
    <t>721212113</t>
  </si>
  <si>
    <t>Odtokové sprchové žlaby se zápachovou uzávěrkou a krycím roštem délky 900 mm</t>
  </si>
  <si>
    <t>721226511</t>
  </si>
  <si>
    <t>Zápachové uzávěrky podomítkové (Pe) s krycí deskou pro pračku a myčku DN 40</t>
  </si>
  <si>
    <t>721273153</t>
  </si>
  <si>
    <t>Ventilační hlavice z polypropylenu (PP) DN 110</t>
  </si>
  <si>
    <t>721274125R</t>
  </si>
  <si>
    <t>Montáž vnitřního přivzdušňovacího ventilu DN50/75</t>
  </si>
  <si>
    <t>721290111</t>
  </si>
  <si>
    <t>Zkouška těsnosti kanalizace v objektech vodou do DN 125</t>
  </si>
  <si>
    <t>1. V ceně -0123 není započteno dodání média; jeho dodávka se oceňuje ve specifikaci.</t>
  </si>
  <si>
    <t>721290112</t>
  </si>
  <si>
    <t>Zkouška těsnosti kanalizace v objektech vodou DN 150 nebo DN 200</t>
  </si>
  <si>
    <t>998721103</t>
  </si>
  <si>
    <t>Přesun hmot pro vnitřní kanalizace stanovený z hmotnosti přesunovaného materiálu vodorovná dopravní vzdálenost do 50 m v objektech výšky přes 12 do 24 m</t>
  </si>
  <si>
    <t>319401030</t>
  </si>
  <si>
    <t>šroubení mosazné k vodoměrům 1"</t>
  </si>
  <si>
    <t>388215111</t>
  </si>
  <si>
    <t>vodoměr domovní tlak PN16 AN 130 Qn 4  DN25</t>
  </si>
  <si>
    <t>388215112</t>
  </si>
  <si>
    <t>vodoměr domovní suchoběžný tlak PN16 AN 130 Qn 4  DN25 pro studenou vodu s impulsním výstupem</t>
  </si>
  <si>
    <t>436323303</t>
  </si>
  <si>
    <t>zařízení fyzikální úpravy vody na potrubí průměru 60 mm typ P60</t>
  </si>
  <si>
    <t>436332075</t>
  </si>
  <si>
    <t>filtr domácí na studenou vodu JUDO, JSY-LF, 5/4", se zpětným manuálním proplachem</t>
  </si>
  <si>
    <t>484665632</t>
  </si>
  <si>
    <t>uzavírací armatura s vypouštěním zajišťující průtok nádobou Flowjet DN 20</t>
  </si>
  <si>
    <t>551119664</t>
  </si>
  <si>
    <t>ventil tlakový redukční mosaz, rozsah1- 6 bar, typ 5350 DN 32 s manometrem a šroubením</t>
  </si>
  <si>
    <t>551119811</t>
  </si>
  <si>
    <t>ventil cirkulační termostatický pro teplou vodu MTCV 15</t>
  </si>
  <si>
    <t>551119813</t>
  </si>
  <si>
    <t>teploměr k cirkulačnímu ventilu MTCV</t>
  </si>
  <si>
    <t>551119849</t>
  </si>
  <si>
    <t>ventil směšovací termostatický pro pinou vodu R156-2 DN 25</t>
  </si>
  <si>
    <t>551141240</t>
  </si>
  <si>
    <t>kulový kohout, PN 42, T 185 C, chromovaný 1/2" červený</t>
  </si>
  <si>
    <t>551141280</t>
  </si>
  <si>
    <t>kulový kohout, PN 35, T 185 C, chromovaný 1" červený</t>
  </si>
  <si>
    <t>551141320</t>
  </si>
  <si>
    <t>kulový kohout, PN 35, T 185 C, chromovaný 1"1/2 červený</t>
  </si>
  <si>
    <t>551142100</t>
  </si>
  <si>
    <t>kulový kohout s vypouštěním PN 42, T 185 C, chromovaný R250DS 1/2"</t>
  </si>
  <si>
    <t>551142120</t>
  </si>
  <si>
    <t>kulový kohout s vypouštěním PN 42, T 185 C, chromovaný R250DS 3/4"</t>
  </si>
  <si>
    <t>551142160</t>
  </si>
  <si>
    <t>kulový kohout s vypouštěním PN 35, T 185 C, chromovaný R250DS 1"1/4</t>
  </si>
  <si>
    <t>551142180</t>
  </si>
  <si>
    <t>kulový kohout s vypouštěním PN 35, T 185 C, chromovaný R250DS 1"1/2</t>
  </si>
  <si>
    <t>551211960</t>
  </si>
  <si>
    <t>závitový zpětný ventil 1/2"</t>
  </si>
  <si>
    <t>551212000</t>
  </si>
  <si>
    <t>závitový zpětný ventil 1"1/4</t>
  </si>
  <si>
    <t>551212010</t>
  </si>
  <si>
    <t>závitový zpětný ventil 1"1/2</t>
  </si>
  <si>
    <t>551212501</t>
  </si>
  <si>
    <t>ventil pojistný pro systémy TV, závitový DUCO DN15/20</t>
  </si>
  <si>
    <t>551243890</t>
  </si>
  <si>
    <t>kohout vypouštěcí  kulový, s hadicovou vývodkou a zátkou, PN 10, T 110°C 1/2"</t>
  </si>
  <si>
    <t>722174002</t>
  </si>
  <si>
    <t>Potrubí z plastových trubek z polypropylenu (PPR) svařovaných polyfuzně PN 16 (SDR 7,4) D 20 x 2,8</t>
  </si>
  <si>
    <t>1. Vcenách -4001 až -4088 jsou započteny náklady na montáž a dodávku potrubí a tvarovek.</t>
  </si>
  <si>
    <t>722174003</t>
  </si>
  <si>
    <t>Potrubí z plastových trubek z polypropylenu (PPR) svařovaných polyfuzně PN 16 (SDR 7,4) D 25 x 3,5</t>
  </si>
  <si>
    <t>722174004</t>
  </si>
  <si>
    <t>Potrubí z plastových trubek z polypropylenu (PPR) svařovaných polyfuzně PN 16 (SDR 7,4) D 32 x 4,4</t>
  </si>
  <si>
    <t>722174005</t>
  </si>
  <si>
    <t>Potrubí z plastových trubek z polypropylenu (PPR) svařovaných polyfuzně PN 16 (SDR 7,4) D 40 x 5,5</t>
  </si>
  <si>
    <t>722174006</t>
  </si>
  <si>
    <t>Potrubí z plastových trubek z polypropylenu (PPR) svařovaných polyfuzně PN 16 (SDR 7,4) D 50 x 6,9</t>
  </si>
  <si>
    <t>722174022</t>
  </si>
  <si>
    <t>Potrubí z plastových trubek z polypropylenu (PPR) svařovaných polyfuzně PN 20 (SDR 6) D 20 x 3,4</t>
  </si>
  <si>
    <t>722174023</t>
  </si>
  <si>
    <t>Potrubí z plastových trubek z polypropylenu (PPR) svařovaných polyfuzně PN 20 (SDR 6) D 25 x 4,2</t>
  </si>
  <si>
    <t>722174024</t>
  </si>
  <si>
    <t>Potrubí z plastových trubek z polypropylenu (PPR) svařovaných polyfuzně PN 20 (SDR 6) D 32 x 5,4</t>
  </si>
  <si>
    <t>722174025</t>
  </si>
  <si>
    <t>Potrubí z plastových trubek z polypropylenu (PPR) svařovaných polyfuzně PN 20 (SDR 6) D 40 x 6,7</t>
  </si>
  <si>
    <t>722174072</t>
  </si>
  <si>
    <t>Potrubí z plastových trubek z polypropylenu (PPR) svařovaných polyfuzně kompenzační smyčky na potrubí (PPR) D 20 x 3,4</t>
  </si>
  <si>
    <t>722174075</t>
  </si>
  <si>
    <t>Potrubí z plastových trubek z polypropylenu (PPR) svařovaných polyfuzně kompenzační smyčky na potrubí (PPR) D 40 x 6,7</t>
  </si>
  <si>
    <t>722174087</t>
  </si>
  <si>
    <t>Potrubí z plastových trubek z polyetylenu svařovaných na tupo D do 50</t>
  </si>
  <si>
    <t>722182015</t>
  </si>
  <si>
    <t>Podpůrný žlab pro potrubí průměru D 50</t>
  </si>
  <si>
    <t>1. V cenách jsou započítány náklady na dodávku a montáž podpůrného žlabu. 2. Ceny neobsahují náklady na zavěšení potrubí, ty jsou zahrnuty v cenách potrubí.</t>
  </si>
  <si>
    <t>722220152</t>
  </si>
  <si>
    <t>Armatury s jedním závitem plastové (PPR) PN 20 (SDR 6) DN 20 x G 1/2</t>
  </si>
  <si>
    <t>1. Cenami -9101 až -9106 nelze oceňovat montáž nástěnek. 2. V cenách –0111 až -0122 je započteno i vyvedení a upevnění výpustek.</t>
  </si>
  <si>
    <t>722220153</t>
  </si>
  <si>
    <t>Armatury s jedním závitem plastové (PPR) PN 20 (SDR 6) DN 25 x G 3/4</t>
  </si>
  <si>
    <t>722220161</t>
  </si>
  <si>
    <t>Armatury s jedním závitem plastové (PPR) PN 20 (SDR 6) DN 20 x G 1/2 (nástěnný komplet)</t>
  </si>
  <si>
    <t>722220231</t>
  </si>
  <si>
    <t>Armatury s jedním závitem přechodové tvarovky PPR, PN 20 (SDR 6) s kovovým závitem vnitřním přechodky dGK D 20 x G 1/2</t>
  </si>
  <si>
    <t>722220232</t>
  </si>
  <si>
    <t>Armatury s jedním závitem přechodové tvarovky PPR, PN 20 (SDR 6) s kovovým závitem vnitřním přechodky dGK D 25 x G 3/4</t>
  </si>
  <si>
    <t>722220233</t>
  </si>
  <si>
    <t>Armatury s jedním závitem přechodové tvarovky PPR, PN 20 (SDR 6) s kovovým závitem vnitřním přechodky dGK D 32 x G 1</t>
  </si>
  <si>
    <t>722220234</t>
  </si>
  <si>
    <t>Armatury s jedním závitem přechodové tvarovky PPR, PN 20 (SDR 6) s kovovým závitem vnitřním přechodky dGK D 40 x G 5/4</t>
  </si>
  <si>
    <t>722220235</t>
  </si>
  <si>
    <t>Armatury s jedním závitem přechodové tvarovky PPR, PN 20 (SDR 6) s kovovým závitem vnitřním přechodky dGK D 50 x G 6/4</t>
  </si>
  <si>
    <t>722229101</t>
  </si>
  <si>
    <t>Armatury s jedním závitem montáž vodovodních armatur s jedním závitem ostatních typů G 1/2</t>
  </si>
  <si>
    <t>722234238R</t>
  </si>
  <si>
    <t>Montáž fyzikální úpravny vody na potrubí D50</t>
  </si>
  <si>
    <t>722239101</t>
  </si>
  <si>
    <t>Armatury se dvěma závity montáž vodovodních armatur se dvěma závity ostatních typů G 1/2</t>
  </si>
  <si>
    <t>722239102</t>
  </si>
  <si>
    <t>Armatury se dvěma závity montáž vodovodních armatur se dvěma závity ostatních typů G 3/4</t>
  </si>
  <si>
    <t>722239103</t>
  </si>
  <si>
    <t>Armatury se dvěma závity montáž vodovodních armatur se dvěma závity ostatních typů G 1</t>
  </si>
  <si>
    <t>722239104</t>
  </si>
  <si>
    <t>Armatury se dvěma závity montáž vodovodních armatur se dvěma závity ostatních typů G 5/4</t>
  </si>
  <si>
    <t>722239105</t>
  </si>
  <si>
    <t>Armatury se dvěma závity montáž vodovodních armatur se dvěma závity ostatních typů G 6/4</t>
  </si>
  <si>
    <t>722239114R</t>
  </si>
  <si>
    <t>Armatury se dvěma závity montáž vodovodních armatur se dvěma závity ostatních typů DN 25</t>
  </si>
  <si>
    <t>722260923</t>
  </si>
  <si>
    <t>Oprava vodoměrů zpětná montáž vodoměrů závitových do potrubí z trubek ocelových G 1</t>
  </si>
  <si>
    <t>1. Vcenách -1902 až -1924 Výměna vodoměrů jsou zahrnuty náklady na demontáž stávajícího a montáž nového vodoměru. Náklady na dodávku vodoměru se oceňují ve specifikaci. 2. Vcenách -1902 až -1924 Výměna vodoměrů nejsou zahrnuty: a) náklady na proplach potrubí a zkoušky těsnosti, tyto se oceňují souborem cen 722 29-02 Zkoušky, proplach a desinfekce vodovodního potrubí, části A02 tohoto katalogu. b) náklady na uzavření a otevření vodovodního potrubí včetně vypuštění a napuštění, tyto se oceňují souborem cen 722 19-09 Opravy ostatní v této části katalogu.</t>
  </si>
  <si>
    <t>722290226</t>
  </si>
  <si>
    <t>Zkoušky, proplach a desinfekce vodovodního potrubí zkoušky těsnosti vodovodního potrubí závitového do DN 50</t>
  </si>
  <si>
    <t>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t>
  </si>
  <si>
    <t>722290234</t>
  </si>
  <si>
    <t>Zkoušky, proplach a desinfekce vodovodního potrubí proplach a desinfekce vodovodního potrubí do DN 80</t>
  </si>
  <si>
    <t>998722103</t>
  </si>
  <si>
    <t>Přesun hmot pro vnitřní vodovod stanovený z hmotnosti přesunovaného materiálu vodorovná dopravní vzdálenost do 50 m v objektech výšky přes 12 do 24 m</t>
  </si>
  <si>
    <t>724</t>
  </si>
  <si>
    <t>Zdravotechnika - strojní vybavení</t>
  </si>
  <si>
    <t>724231128</t>
  </si>
  <si>
    <t>Příslušenství domovních vodáren měřicí tlakoměr deformační</t>
  </si>
  <si>
    <t>998724103</t>
  </si>
  <si>
    <t>Přesun hmot pro strojní vybavení stanovený z hmotnosti přesunovaného materiálu vodorovná dopravní vzdálenost do 50 m v objektech výšky přes 12 do 24 m</t>
  </si>
  <si>
    <t>283201112</t>
  </si>
  <si>
    <t>textilní koupelnový závěs 180x180 cm vč. závěsné tyče</t>
  </si>
  <si>
    <t>551410401</t>
  </si>
  <si>
    <t>ventil rohový mosazný DN 15 1/2"</t>
  </si>
  <si>
    <t>551410406</t>
  </si>
  <si>
    <t>551439740</t>
  </si>
  <si>
    <t>baterie dřezová páková stojánková otáčivá</t>
  </si>
  <si>
    <t>551439752</t>
  </si>
  <si>
    <t>baterie dřezová páková POLAR PL04A s plochým ústím 300 mm</t>
  </si>
  <si>
    <t>551440480</t>
  </si>
  <si>
    <t>baterie umyvadlová páková</t>
  </si>
  <si>
    <t>551440501</t>
  </si>
  <si>
    <t>lékařská ručka PL/L pro baterie s kartuší D35 mm</t>
  </si>
  <si>
    <t>551455880</t>
  </si>
  <si>
    <t>baterie sprchová bez příslušenství</t>
  </si>
  <si>
    <t>551456393</t>
  </si>
  <si>
    <t>ventil nezámrzný výtokový s přípojkou na hadici DN 20</t>
  </si>
  <si>
    <t>551456743</t>
  </si>
  <si>
    <t>sprchový komplet SK508, pohyblivý držák 80 cm, hadice, masážní sprcha, mýdlenka, chrom</t>
  </si>
  <si>
    <t>551458221</t>
  </si>
  <si>
    <t>šetřič na vodovodní baterie RA6 antivandal WATERSAVERS</t>
  </si>
  <si>
    <t>551458222</t>
  </si>
  <si>
    <t>šetřič na sprchu RA10 WATERSAVERS</t>
  </si>
  <si>
    <t>551458224</t>
  </si>
  <si>
    <t>šetřič na toalety, WC STOP WATERSAVERS</t>
  </si>
  <si>
    <t>551470472</t>
  </si>
  <si>
    <t>nádržka splachovací plastová pro volně stojící klozety/výlevky MIRA 9371.0</t>
  </si>
  <si>
    <t>551602410</t>
  </si>
  <si>
    <t>ventil dřezový a umyvadlový DN32 s řetízkem</t>
  </si>
  <si>
    <t>551611283</t>
  </si>
  <si>
    <t>souprava odtoková 1 1/2"x40/50 s flexi odtokovou hadicí</t>
  </si>
  <si>
    <t>551611284</t>
  </si>
  <si>
    <t>výtokový ventil dřezový 3 1/2" s excentrickým ovládáním</t>
  </si>
  <si>
    <t>551613150</t>
  </si>
  <si>
    <t>uzávěrka zápachová umyvadlová podomítková DN40</t>
  </si>
  <si>
    <t>551613151</t>
  </si>
  <si>
    <t>připojovací souprava z chromové mosazi HL134.1C</t>
  </si>
  <si>
    <t>551613204</t>
  </si>
  <si>
    <t>zápachová uzávěrka vodní pro odvod kondenzátu HL136.3</t>
  </si>
  <si>
    <t>551613224</t>
  </si>
  <si>
    <t>uzávěrka zápachová umyvadlová LYRA 9424.9, chromovaná ABS</t>
  </si>
  <si>
    <t>551613225</t>
  </si>
  <si>
    <t>umyvadlová výpusť 9171.0  Click-Clack, chrom</t>
  </si>
  <si>
    <t>551618410</t>
  </si>
  <si>
    <t>vtok se zápachovou uzávěrkou DN 32</t>
  </si>
  <si>
    <t>551666342</t>
  </si>
  <si>
    <t>podomítková zápachová uzávěrka vodní pro odvod kondenzátu HL138 DN 32</t>
  </si>
  <si>
    <t>551673811</t>
  </si>
  <si>
    <t>sedátko klozetové s poklopem duroplastové - LYRA 9338.4 bílé</t>
  </si>
  <si>
    <t>551673816</t>
  </si>
  <si>
    <t>sedátko klozetové s poklopem duroplastové - MIO 9271.1.4 bílé</t>
  </si>
  <si>
    <t>552310900</t>
  </si>
  <si>
    <t>dřez nerez vestavný matný 775 x 480 mm s velkým výtok. otvorem 3 1/2" s otvory</t>
  </si>
  <si>
    <t>55431078</t>
  </si>
  <si>
    <t>závěsná tyč na ručníky 600 mm, chrom 813H</t>
  </si>
  <si>
    <t>554310803</t>
  </si>
  <si>
    <t>koš odpadkový nášlapný 5 litrů nerez 893D</t>
  </si>
  <si>
    <t>554310806</t>
  </si>
  <si>
    <t>WC souparava, chrom, matné sklo</t>
  </si>
  <si>
    <t>554310981</t>
  </si>
  <si>
    <t>držák toaletního papíru s krytem, chrom 813H</t>
  </si>
  <si>
    <t>554310991</t>
  </si>
  <si>
    <t>zrcadlo nástěnné, pevné vel. 540x805 mm</t>
  </si>
  <si>
    <t>554470522</t>
  </si>
  <si>
    <t>madlo invalidní univerzální rovné č.8, nerez 8972.1 600 mm</t>
  </si>
  <si>
    <t>554470532</t>
  </si>
  <si>
    <t>554470552</t>
  </si>
  <si>
    <t>madlo invalidní univerzální rovné, nerez 8972.4 pevné 900 mm</t>
  </si>
  <si>
    <t>554470602</t>
  </si>
  <si>
    <t>madlo invalidní krakorcové sklopné, nerez 8971.5  550 mm</t>
  </si>
  <si>
    <t>554470612</t>
  </si>
  <si>
    <t>madlo invalidní krakorcové sklopné, nerez 8972.5  800 mm</t>
  </si>
  <si>
    <t>554470703</t>
  </si>
  <si>
    <t>madlo invalidní pevné do sprchy 750x450 mm, 8971.2 , nerez</t>
  </si>
  <si>
    <t>554470802</t>
  </si>
  <si>
    <t>sprchová sedačka, závěsná sklopná 8971.8, nerez</t>
  </si>
  <si>
    <t>554470814</t>
  </si>
  <si>
    <t>zrcadlo s páčkou nastavitelné, 600x450 mm, nerez 8971.7</t>
  </si>
  <si>
    <t>642110230</t>
  </si>
  <si>
    <t>umyvadlo keramické závěsné bezbariérové 64 x 55 cm bílé</t>
  </si>
  <si>
    <t>642110460</t>
  </si>
  <si>
    <t>umyvadlo keramické závěsné 60 x 49 cm bílé</t>
  </si>
  <si>
    <t>642320510</t>
  </si>
  <si>
    <t>klozet kombinovaný keramický hluboké splachování odpad vodorovný bílý 630x360x770 mm</t>
  </si>
  <si>
    <t>642340810</t>
  </si>
  <si>
    <t>nádrž kombinovaného klozetu keramická se spodním napoštěním a splachovacím mechanismem bílá 390x175 mm</t>
  </si>
  <si>
    <t>642341820</t>
  </si>
  <si>
    <t>odpadní koleno VARIO 9902.5 pro vzdálenost 220-350 mm</t>
  </si>
  <si>
    <t>642342110</t>
  </si>
  <si>
    <t>mísa keramická ke kombiklozetu hluboké splachování - zvýšená výška bílá</t>
  </si>
  <si>
    <t>642711010</t>
  </si>
  <si>
    <t>výlevka keramická</t>
  </si>
  <si>
    <t>725119102</t>
  </si>
  <si>
    <t>Zařízení záchodů montáž splachovačů ostatních typů nádržkových plastových nízkopoložených</t>
  </si>
  <si>
    <t>1. V cenách -1351, -1361, -3124 není započten napájecí zdroj. 2. V cenách jsou započtená klozetová sedátka.</t>
  </si>
  <si>
    <t>725119112</t>
  </si>
  <si>
    <t>Zařízení záchodů montáž splachovačů ostatních typů nádržkových keramických s úspornou armaturou</t>
  </si>
  <si>
    <t>725119122</t>
  </si>
  <si>
    <t>Zařízení záchodů montáž klozetových mís kombi</t>
  </si>
  <si>
    <t>725219102</t>
  </si>
  <si>
    <t>Umyvadla montáž umyvadel ostatních typů na šrouby do zdiva</t>
  </si>
  <si>
    <t>1. Vcenách -2101 a -2102 je započteno i dodání zápachové uzávěrky. 2. V cenách –4112-14, -4141-43, -4151-56, -4161-63, -4211, 21, 31, není započten napájecí zdroj 3. Vcenách -1651, -1656 a -1661, -1666 není započteno dodání skříňky.</t>
  </si>
  <si>
    <t>725291511</t>
  </si>
  <si>
    <t>Doplňky zařízení koupelen a záchodů plastové dávkovač tekutého mýdla na 350 ml</t>
  </si>
  <si>
    <t>725291521</t>
  </si>
  <si>
    <t>Doplňky zařízení koupelen a záchodů plastové zásobník toaletních papírů</t>
  </si>
  <si>
    <t>725291631</t>
  </si>
  <si>
    <t>Doplňky zařízení koupelen a záchodů nerezové zásobník papírových ručníků</t>
  </si>
  <si>
    <t>725319111</t>
  </si>
  <si>
    <t>Dřezy bez výtokových armatur montáž dřezů ostatních typů</t>
  </si>
  <si>
    <t>1. V cenách -1113-14 není započtena lemovka zPVC. 2. V ceně -1131 není započtena úhelníková příchytka. 3. V cenách -1141, -2112 není započten napájecí zdroj.</t>
  </si>
  <si>
    <t>725339111</t>
  </si>
  <si>
    <t>Výlevky montáž výlevky</t>
  </si>
  <si>
    <t>725819202</t>
  </si>
  <si>
    <t>Ventily montáž ventilů ostatních typů nástěnných G 3/4</t>
  </si>
  <si>
    <t>725819401</t>
  </si>
  <si>
    <t>Ventily montáž ventilů ostatních typů rohových s připojovací trubičkou G 1/2</t>
  </si>
  <si>
    <t>725829111</t>
  </si>
  <si>
    <t>Baterie dřezové montáž ostatních typů stojánkových G 1/2</t>
  </si>
  <si>
    <t>1. V ceně -1422 není započten napájecí zdroj.</t>
  </si>
  <si>
    <t>725829121</t>
  </si>
  <si>
    <t>Baterie umyvadlové montáž ostatních typů nástěnných pákových nebo klasických</t>
  </si>
  <si>
    <t>1. V cenách –2654, 56, -9101-9202 není započten napájecí zdroj.</t>
  </si>
  <si>
    <t>725829131</t>
  </si>
  <si>
    <t>Baterie umyvadlové montáž ostatních typů stojánkových G 1/2</t>
  </si>
  <si>
    <t>725849411</t>
  </si>
  <si>
    <t>Baterie sprchové montáž nástěnných baterií s nastavitelnou výškou sprchy</t>
  </si>
  <si>
    <t>1. V cenách –1353-54, -1414 není započten napájecí zdroj.</t>
  </si>
  <si>
    <t>725859101</t>
  </si>
  <si>
    <t>Ventily odpadní pro zařizovací předměty montáž ventilů do DN 32</t>
  </si>
  <si>
    <t>725861313R</t>
  </si>
  <si>
    <t>Zápachové uzávěrky zařizovacích předmětů pro umyvadla podomítkové Montáž zápachových uzávěrek podomítkových</t>
  </si>
  <si>
    <t>725869101</t>
  </si>
  <si>
    <t>Zápachové uzávěrky zařizovacích předmětů montáž zápachových uzávěrek umyvadlových do DN 40</t>
  </si>
  <si>
    <t>1. Pro volbu cen zápachových uzávěrek je rozhodující vnější průměr připojovací trubky. 2. Vcenách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t>
  </si>
  <si>
    <t>725869214</t>
  </si>
  <si>
    <t>Zápachové uzávěrky zařizovacích předmětů montáž zápachových uzávěrek dřezových dvoudílných DN 50</t>
  </si>
  <si>
    <t>725980124R</t>
  </si>
  <si>
    <t>Dvířka Dvířka krycí ocel.lakovaná, bílá 150x300 mm</t>
  </si>
  <si>
    <t>998725103</t>
  </si>
  <si>
    <t>Přesun hmot pro zařizovací předměty stanovený z hmotnosti přesunovaného materiálu vodorovná dopravní vzdálenost do 50 m v objektech výšky přes 12 do 24 m</t>
  </si>
  <si>
    <t>426901511</t>
  </si>
  <si>
    <t>lnádoba expanzní tlaková pro pitnou vodu Refix DD 8/10 70°C</t>
  </si>
  <si>
    <t>484665120</t>
  </si>
  <si>
    <t>konzole nastavitelná k expanzním nádobám 8 - 25 l</t>
  </si>
  <si>
    <t>732219301</t>
  </si>
  <si>
    <t>Montáž ohříváků vody zásobníkových stojatých kombinovaných do 200 l</t>
  </si>
  <si>
    <t>1. V cenách -9111 až -9129 není započteno sedlo pod nádoby toto lze oceňovat cenami katalogu 800-767 Konstrukce záměčnické.</t>
  </si>
  <si>
    <t>732331727R</t>
  </si>
  <si>
    <t>Montáž nádoby tlakové expanzní s membránou do objemu 33 litrů</t>
  </si>
  <si>
    <t>732421201</t>
  </si>
  <si>
    <t>Čerpadla teplovodní závitová mokroběžná cirkulační pro TUV (elektronicky řízená) PN 10, do 80 st.C DN přípojky/dopravní výška H (m) - čerpací výkon Q (m3/h) DN</t>
  </si>
  <si>
    <t>Čerpadla teplovodní závitová mokroběžná cirkulační pro TUV (elektronicky řízená) PN 10, do 80 st.C DN přípojky/dopravní výška H (m) - čerpací výkon Q (m3/h) DN 15 / do 0,9 m / 0,35 m3/h</t>
  </si>
  <si>
    <t>998732101</t>
  </si>
  <si>
    <t>Přesun hmot pro strojovny stanovený z hmotnosti přesunovaného materiálu vodorovná dopravní vzdálenost do 50 m v objektech výšky do 6 m</t>
  </si>
  <si>
    <t>762131811</t>
  </si>
  <si>
    <t>Demontáž bednění svislých stěn a nadstřešních stěn z hrubých prken, latí nebo tyčoviny</t>
  </si>
  <si>
    <t>764315632</t>
  </si>
  <si>
    <t>Lemování trub, konzol, držáků a ostatních kusových prvků z pozinkovaného plechu s povrchovou úpravou střech s krytinou prostupovou manžetou přes 75 do 100 mm</t>
  </si>
  <si>
    <t>764516421R</t>
  </si>
  <si>
    <t>Nosný žlab hranatý z Pz plechu rš 500 mm pro uložení potrubí vč. závěsných tyčí</t>
  </si>
  <si>
    <t>Trubní vedení</t>
  </si>
  <si>
    <t>286113020</t>
  </si>
  <si>
    <t>trubka kanalizační plastová KG - DN 110x1000 mm SN4</t>
  </si>
  <si>
    <t>286113060</t>
  </si>
  <si>
    <t>trubka kanalizační plastová KG - DN 125x500 mm SN4</t>
  </si>
  <si>
    <t>286113070</t>
  </si>
  <si>
    <t>trubka kanalizační plastová KG - DN 125x1000 mm SN4</t>
  </si>
  <si>
    <t>286113080</t>
  </si>
  <si>
    <t>trubka kanalizační plastová KG - DN 125x2000 mm SN4</t>
  </si>
  <si>
    <t>286113100</t>
  </si>
  <si>
    <t>trubka kanalizační plastová KG - DN 125x5000 mm SN4</t>
  </si>
  <si>
    <t>286113110</t>
  </si>
  <si>
    <t>trubka kanalizační plastová KG - DN 160x500 mm SN4</t>
  </si>
  <si>
    <t>286113120</t>
  </si>
  <si>
    <t>trubka kanalizační plastová KG - DN 160x1000 mm SN4</t>
  </si>
  <si>
    <t>286113130</t>
  </si>
  <si>
    <t>trubka kanalizační plastová KG - DN 160x2000 mm SN4</t>
  </si>
  <si>
    <t>286113150</t>
  </si>
  <si>
    <t>trubka kanalizační plastová KG - DN 160x5000 mm SN4</t>
  </si>
  <si>
    <t>286113510</t>
  </si>
  <si>
    <t>koleno kanalizace plastové KG 110x45°</t>
  </si>
  <si>
    <t>286113530</t>
  </si>
  <si>
    <t>koleno kanalizace plastové KG 110x87°</t>
  </si>
  <si>
    <t>286113560</t>
  </si>
  <si>
    <t>koleno kanalizace plastové KG 125x45°</t>
  </si>
  <si>
    <t>286113580</t>
  </si>
  <si>
    <t>koleno kanalizace plastové KG 125x87°</t>
  </si>
  <si>
    <t>286113610</t>
  </si>
  <si>
    <t>koleno kanalizace plastové KG 150x45°</t>
  </si>
  <si>
    <t>286113900</t>
  </si>
  <si>
    <t>odbočka kanalizační plastová s hrdlem KG 150/110/45°</t>
  </si>
  <si>
    <t>286113910</t>
  </si>
  <si>
    <t>odbočka kanalizační plastová s hrdlem KG 150/125/45°</t>
  </si>
  <si>
    <t>286115020</t>
  </si>
  <si>
    <t>redukce kanalizace plastová KG 125/110</t>
  </si>
  <si>
    <t>286115060</t>
  </si>
  <si>
    <t>redukce kanalizace plastová KG 160/125</t>
  </si>
  <si>
    <t>286115660</t>
  </si>
  <si>
    <t>objímka převlečná kanalizace plastové KG DN 125</t>
  </si>
  <si>
    <t>286115680</t>
  </si>
  <si>
    <t>objímka převlečná kanalizace plastové KG DN 150</t>
  </si>
  <si>
    <t>286117220</t>
  </si>
  <si>
    <t>víčko kanalizace plastové KG DN 160</t>
  </si>
  <si>
    <t>286618380</t>
  </si>
  <si>
    <t>spojka navrtávané kanalizace DN 100 mm do korugovaného potrubí</t>
  </si>
  <si>
    <t>286618420</t>
  </si>
  <si>
    <t>spojka navrtávané kanalizace DN 150 mm do korugovaného potrubí</t>
  </si>
  <si>
    <t>562311610</t>
  </si>
  <si>
    <t>lapač střešních splavenin se zápachovou klapkou a lapacím košem DN 125</t>
  </si>
  <si>
    <t>562311750</t>
  </si>
  <si>
    <t>vpusť dvorní se zápachovou klapkou lapačem písku a izolační přírubou DN 110, 160 mm</t>
  </si>
  <si>
    <t>562416180</t>
  </si>
  <si>
    <t>podzemní filtrační šachta, poklop pochozí, DN 400 vsakovacího tunelu</t>
  </si>
  <si>
    <t>871263121</t>
  </si>
  <si>
    <t>Montáž kanalizačního potrubí z plastů z tvrdého PVC těsněných gumovým kroužkem v otevřeném výkopu ve sklonu do 20 % DN 110</t>
  </si>
  <si>
    <t>1. V cenách montáže potrubí nejsou započteny náklady na dodání trub, elektrospojek a těsnicích kroužků pokud tyto nejsou součástí dodávky potrubí. Tyto náklady se oceňují ve specifikaci. 2. Vcenách potrubí ztrubek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t>
  </si>
  <si>
    <t>871273121</t>
  </si>
  <si>
    <t>Montáž kanalizačního potrubí z plastů z tvrdého PVC těsněných gumovým kroužkem v otevřeném výkopu ve sklonu do 20 % DN 125</t>
  </si>
  <si>
    <t>871313121</t>
  </si>
  <si>
    <t>Montáž kanalizačního potrubí z plastů z tvrdého PVC těsněných gumovým kroužkem v otevřeném výkopu ve sklonu do 20 % DN 160</t>
  </si>
  <si>
    <t>877265211</t>
  </si>
  <si>
    <t>Montáž tvarovek na kanalizačním potrubí z trub z plastu z tvrdého PVC nebo z polypropylenu v otevřeném výkopu jednoosých DN 100</t>
  </si>
  <si>
    <t>1. V cenách nejsou započteny náklady na dodání tvarovek. Tvarovky se oceňují ve ve specifikaci.</t>
  </si>
  <si>
    <t>877265261</t>
  </si>
  <si>
    <t>Montáž tvarovek na kanalizačním potrubí z trub z plastu z tvrdého PVC nebo z polypropylenu v otevřeném výkopu dvorních vpusťí DN 100</t>
  </si>
  <si>
    <t>877265271</t>
  </si>
  <si>
    <t>Montáž tvarovek na kanalizačním potrubí z trub z plastu z tvrdého PVC nebo z polypropylenu v otevřeném výkopu lapačů střešních splavenin DN 100</t>
  </si>
  <si>
    <t>877275211</t>
  </si>
  <si>
    <t>Montáž tvarovek na kanalizačním potrubí z trub z plastu z tvrdého PVC nebo z polypropylenu v otevřeném výkopu jednoosých DN 125</t>
  </si>
  <si>
    <t>877315211</t>
  </si>
  <si>
    <t>Montáž tvarovek na kanalizačním potrubí z trub z plastu z tvrdého PVC nebo z polypropylenu v otevřeném výkopu jednoosých DN 150</t>
  </si>
  <si>
    <t>877315221</t>
  </si>
  <si>
    <t>Montáž tvarovek na kanalizačním potrubí z trub z plastu z tvrdého PVC nebo z polypropylenu v otevřeném výkopu dvouosých DN 150</t>
  </si>
  <si>
    <t>877315231</t>
  </si>
  <si>
    <t>Montáž tvarovek na kanalizačním potrubí z trub z plastu z tvrdého PVC nebo z polypropylenu v otevřeném výkopu víček DN 150</t>
  </si>
  <si>
    <t>892271111</t>
  </si>
  <si>
    <t>Tlakové zkoušky vodou na potrubí DN 100 nebo 125</t>
  </si>
  <si>
    <t>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</si>
  <si>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892351111</t>
  </si>
  <si>
    <t>Tlakové zkoušky vodou na potrubí DN 150 nebo 200</t>
  </si>
  <si>
    <t>894812249</t>
  </si>
  <si>
    <t>Revizní a čistící šachta z polypropylenu PP pro hladké trouby DN 425 roura šachtová korugovaná Příplatek k cenám 2231 - 2242 za uříznutí šachtové roury</t>
  </si>
  <si>
    <t>1. Vcenách jsou započteny i náklady na: a) vyrovnávací násypnou vrstvu ze štěrkopísku tl. 100 mm, b) dodání a montáž šachtového dna, trouby šachty, teleskopu a poklopu, příslušného dílu šachty, c) napojení stávajícího kanalizačního potrubí. 2. Vcenách nejsou započteny náklady na: a) fixování šachty obsypem, který se oceňuje cenami souboru 174 . 0-11 Zásyp sypaninou z jakékoliv horniny, katalogu 800-1 Zemní práce části A 01.</t>
  </si>
  <si>
    <t>894812261</t>
  </si>
  <si>
    <t>Revizní a čistící šachta z polypropylenu PP pro hladké trouby DN 425 poklop litinový (pro zatížení) s teleskopickou rourou (3 t)</t>
  </si>
  <si>
    <t>894812313</t>
  </si>
  <si>
    <t>Revizní a čistící šachta z polypropylenu PP pro hladké trouby DN 600 šachtové dno (DN šachty / DN trubního vedení) DN 600/160 s přítokem tvaru T</t>
  </si>
  <si>
    <t>894812314</t>
  </si>
  <si>
    <t>Revizní a čistící šachta z polypropylenu PP pro hladké trouby DN 600 šachtové dno (DN šachty / DN trubního vedení) DN 600/160 sběrné tvaru X</t>
  </si>
  <si>
    <t>894812332</t>
  </si>
  <si>
    <t>Revizní a čistící šachta z polypropylenu PP pro hladké trouby DN 600 roura šachtová korugovaná, světlé hloubky 2 000 mm</t>
  </si>
  <si>
    <t>894812339</t>
  </si>
  <si>
    <t>Revizní a čistící šachta z polypropylenu PP pro hladké trouby DN 600 Příplatek k cenám 2331 - 2334 za uříznutí šachtové roury</t>
  </si>
  <si>
    <t>894812357</t>
  </si>
  <si>
    <t>Revizní a čistící šachta z polypropylenu PP pro hladké trouby DN 600 poklop (mříž) litinový pro zatížení od 1,5 t do 12,5 t s teleskopickým adaptérem</t>
  </si>
  <si>
    <t>894812611</t>
  </si>
  <si>
    <t>Revizní a čistící šachta z polypropylenu PP vyříznutí a utěsnění otvoru ve stěně šachty DN 110</t>
  </si>
  <si>
    <t>894812612</t>
  </si>
  <si>
    <t>Revizní a čistící šachta z polypropylenu PP vyříznutí a utěsnění otvoru ve stěně šachty DN 150</t>
  </si>
  <si>
    <t>895971124</t>
  </si>
  <si>
    <t>Zasakovací boxy z polypropylenu PP bez možnosti revize a čištění pro vsakování deštových vod v dvouřadové galerii o celkovém objemu přes 20 m3 do 50 m3</t>
  </si>
  <si>
    <t>1. Vcenách jsou započteny i náklady na zhutněnou vyrovnávací násypnou vrstvu ze štěrku 16/32 tl. 200 mm. 2. Vcenách -2113 až – 2236 jsou započteny i náklady na: a) dvě vstupní hrdla (nátoky) vdimenzi DN 160/315 b) šachtový adaptér DN 600/315, šachtovou rouru a poklop s prstencem. 3. Vcenách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t>
  </si>
  <si>
    <t>895972246</t>
  </si>
  <si>
    <t>Zasakovací boxy z polypropylenu PP kryt odvzdušnění DN 110</t>
  </si>
  <si>
    <t>899102111</t>
  </si>
  <si>
    <t>Osazení poklopů litinových a ocelových včetně rámů hmotnosti jednotlivě přes 50 do 100 kg</t>
  </si>
  <si>
    <t>899203111</t>
  </si>
  <si>
    <t>Osazení mříží litinových včetně rámů a košů na bahno hmotnosti jednotlivě přes 100 do 150 kg</t>
  </si>
  <si>
    <t>899620141</t>
  </si>
  <si>
    <t>Obetonování plastových šachet z polypropylenu betonem prostým v otevřeném výkopu, beton tř. C 20/25</t>
  </si>
  <si>
    <t>(0.9*1.315*4*0.15)+(1.2*1.315*4*0.15)=1,6569 [A] 
Celkem: A=1,6569 [B]</t>
  </si>
  <si>
    <t>899640111</t>
  </si>
  <si>
    <t>Bednění pro obetonování plastových šachet v otevřeném výkopu hranatých</t>
  </si>
  <si>
    <t>(0.9*1.315*4)+(1.2*1.315*4)=11,0460 [A] 
Celkem: A=11,0460 [B]</t>
  </si>
  <si>
    <t>899722113</t>
  </si>
  <si>
    <t>Krytí potrubí z plastů výstražnou fólií z PVC šířky 34cm</t>
  </si>
  <si>
    <t>60*1.1=66,0000 [A] 
Celkem: A=66,0000 [B]</t>
  </si>
  <si>
    <t>919726122</t>
  </si>
  <si>
    <t>Geotextilie netkaná pro ochranu, separaci nebo filtraci měrná hmotnost přes 200 do 300 g/m2</t>
  </si>
  <si>
    <t>(7.5+1.2+1.2+7)*8.4*1.3=184,5480 [A] 
(7.25*1.2*2)*1.3=22,6200 [B] 
Celkem: A+B=207,1680 [C]</t>
  </si>
  <si>
    <t>1. V cenách jsou započteny i náklady na položení a dodání geotextilie včetně přesahů.</t>
  </si>
  <si>
    <t>953941211</t>
  </si>
  <si>
    <t>Osazování drobných kovových předmětů se zalitím maltou cementovou, do vysekaných kapes nebo připravených otvorů konzol nebo kotev, např. pro schodišťová madla d</t>
  </si>
  <si>
    <t>Osazování drobných kovových předmětů se zalitím maltou cementovou, do vysekaných kapes nebo připravených otvorů konzol nebo kotev, např. pro schodišťová madla do zdí, radiátorové konzoly apod.</t>
  </si>
  <si>
    <t>1. Vcenách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t>
  </si>
  <si>
    <t>953941516</t>
  </si>
  <si>
    <t>Osazování drobných kovových předmětů se zalitím maltou cementovou, do vysekaných kapes nebo připravených otvorů konzol nebo kotev, např. pro záclonové kryty, za</t>
  </si>
  <si>
    <t>Osazování drobných kovových předmětů se zalitím maltou cementovou, do vysekaných kapes nebo připravených otvorů konzol nebo kotev, např. pro záclonové kryty, zavěšené skříňky, radiátorové držáky apod.</t>
  </si>
  <si>
    <t>971033231</t>
  </si>
  <si>
    <t>Vybourání otvorů ve zdivu základovém nebo nadzákladovém z cihel, tvárnic, příčkovek z cihel pálených na maltu vápennou nebo vápenocementovou plochy do 0,0225 m2</t>
  </si>
  <si>
    <t>Vybourání otvorů ve zdivu základovém nebo nadzákladovém z cihel, tvárnic, příčkovek z cihel pálených na maltu vápennou nebo vápenocementovou plochy do 0,0225 m2, tl. do 150 mm</t>
  </si>
  <si>
    <t>971033361</t>
  </si>
  <si>
    <t>Vybourání otvorů ve zdivu základovém nebo nadzákladovém z cihel, tvárnic, příčkovek z cihel pálených na maltu vápennou nebo vápenocementovou plochy do 0,09 m2,</t>
  </si>
  <si>
    <t>Vybourání otvorů ve zdivu základovém nebo nadzákladovém z cihel, tvárnic, příčkovek z cihel pálených na maltu vápennou nebo vápenocementovou plochy do 0,09 m2, tl. do 600 mm</t>
  </si>
  <si>
    <t>971033371</t>
  </si>
  <si>
    <t>Vybourání otvorů ve zdivu základovém nebo nadzákladovém z cihel, tvárnic, příčkovek z cihel pálených na maltu vápennou nebo vápenocementovou plochy do 0,09 m2, tl. do 750 mm</t>
  </si>
  <si>
    <t>972044251</t>
  </si>
  <si>
    <t>Vybourání otvorů ve stropech nebo klenbách z dutých tvárnic bez odstranění podlahy a násypu, plochy do 0,09 m2, tl. přes 100 mm</t>
  </si>
  <si>
    <t>973031324</t>
  </si>
  <si>
    <t>Vysekání výklenků nebo kapes ve zdivu z cihel na maltu vápennou nebo vápenocementovou kapes, plochy do 0,10 m2, hl. do 150 mm</t>
  </si>
  <si>
    <t>974031154</t>
  </si>
  <si>
    <t>Vysekání rýh ve zdivu cihelném na maltu vápennou nebo vápenocementovou do hl. 100 mm a šířky do 150 mm</t>
  </si>
  <si>
    <t>974031155</t>
  </si>
  <si>
    <t>Vysekání rýh ve zdivu cihelném na maltu vápennou nebo vápenocementovou do hl. 100 mm a šířky do 200 mm</t>
  </si>
  <si>
    <t>974031165</t>
  </si>
  <si>
    <t>Vysekání rýh ve zdivu cihelném na maltu vápennou nebo vápenocementovou do hl. 150 mm a šířky do 200 mm</t>
  </si>
  <si>
    <t>974042565</t>
  </si>
  <si>
    <t>Vysekání rýh v betonové nebo jiné monolitické dlažbě s betonovým podkladem do hl. 150 mm a šířky do 200 mm</t>
  </si>
  <si>
    <t>8.387*9 Přepočtené koeficientem množství=75,4830 [A] 
Celkem: A=75,4830 [B]</t>
  </si>
  <si>
    <t>998276101</t>
  </si>
  <si>
    <t>Přesun hmot pro trubní vedení hloubené z trub z plastických hmot nebo sklolaminátových pro vodovody nebo kanalizace v otevřeném výkopu dopravní vzdálenost do 15</t>
  </si>
  <si>
    <t>Přesun hmot pro trubní vedení hloubené z trub z plastických hmot nebo sklolaminátových pro vodovody nebo kanalizace v otevřeném výkopu dopravní vzdálenost do 15 m</t>
  </si>
  <si>
    <t>1. Položky přesunu hmot nelze užít pro zeminu, sypaniny, štěrkopísek, kamenivo ap. Případná manipulace s tímto materiálem se oceňuje souborem cen 162 .0-11 Vodorovné přemístění výkopku nebo sypaniny katalogu 800-1 Zemní práce.</t>
  </si>
  <si>
    <t>HZS1212</t>
  </si>
  <si>
    <t>Hodinové zúčtovací sazby profesí HSV zemní a pomocné práce kopáč</t>
  </si>
  <si>
    <t>HZS1301</t>
  </si>
  <si>
    <t>Hodinové zúčtovací sazby profesí HSV provádění konstrukcí zedník</t>
  </si>
  <si>
    <t>HZS2161</t>
  </si>
  <si>
    <t>Hodinové zúčtovací sazby profesí PSV provádění stavebních konstrukcí izolatér</t>
  </si>
  <si>
    <t>012303000</t>
  </si>
  <si>
    <t>Průzkumné, geodetické a projektové práce geodetické práce po výstavbě</t>
  </si>
  <si>
    <t>KČ</t>
  </si>
  <si>
    <t>043194010</t>
  </si>
  <si>
    <t>Inženýrská činnost zkoušky a ostatní měření zkoušky Rozbor pitné vody /(krácený) dle vyhl. č. 252/2004 Sb.</t>
  </si>
  <si>
    <t>091704011</t>
  </si>
  <si>
    <t>Doprava a naložení čerpací stanice</t>
  </si>
  <si>
    <t>091704031</t>
  </si>
  <si>
    <t>Doprava zásypového štěrkopísku/kameniva</t>
  </si>
  <si>
    <t>583336510 60.780=60,7800 [A] 
175111101 18.520=18,5200 [B] 
Celkem: A+B=79,3000 [C]</t>
  </si>
  <si>
    <t>TI-006</t>
  </si>
  <si>
    <t>Vzduchotechnika</t>
  </si>
  <si>
    <t>prostupy(5+4)*0.5=4,5000 [A]</t>
  </si>
  <si>
    <t>721173722</t>
  </si>
  <si>
    <t>Potrubí z plastových trub polyetylenové svařované připojovací DN 40</t>
  </si>
  <si>
    <t>998721102</t>
  </si>
  <si>
    <t>Přesun hmot pro vnitřní kanalizace stanovený z hmotnosti přesunovaného materiálu vodorovná dopravní vzdálenost do 50 m v objektech výšky přes 6 do 12 m</t>
  </si>
  <si>
    <t>998721181</t>
  </si>
  <si>
    <t>Přesun hmot pro vnitřní kanalizace stanovený z hmotnosti přesunovaného materiálu Příplatek k ceně za přesun prováděný bez použití mechanizace pro jakoukoliv výš</t>
  </si>
  <si>
    <t>Přesun hmot pro vnitřní kanalizace stanovený z hmotnosti přesunovaného materiálu Příplatek k ceně za přesun prováděný bez použití mechanizace pro jakoukoliv výšku objektu</t>
  </si>
  <si>
    <t>998721192</t>
  </si>
  <si>
    <t>Přesun hmot pro vnitřní kanalizace stanovený z hmotnosti přesunovaného materiálu Příplatek k ceně za zvětšený přesun přes vymezenou největší dopravní vzdálenost</t>
  </si>
  <si>
    <t>Přesun hmot pro vnitřní kanalizace stanovený z hmotnosti přesunovaného materiálu Příplatek k ceně za zvětšený přesun přes vymezenou největší dopravní vzdálenost do 100 m</t>
  </si>
  <si>
    <t>751</t>
  </si>
  <si>
    <t>196Cu 1/4-08</t>
  </si>
  <si>
    <t>Předizolované měděné potrubí - Cu trubka 6 – 10 (6,35×0,80 – 9,52×0,80 mm)</t>
  </si>
  <si>
    <t>196Cu 3/8-08</t>
  </si>
  <si>
    <t>Předizolované měděné potrubí - Cu trubka 10 – 16 (9,52×0,80 – 15,88×1,00 mm)</t>
  </si>
  <si>
    <t>4291.4.</t>
  </si>
  <si>
    <t>Tlumič hluku 125-1000 ohebný tlumič hluku</t>
  </si>
  <si>
    <t>4291.5.</t>
  </si>
  <si>
    <t>125 plastový talířový ventil odvodní</t>
  </si>
  <si>
    <t>4291.51.</t>
  </si>
  <si>
    <t>Ohebné potrubí Alusystém 125 tl.25</t>
  </si>
  <si>
    <t>4291.52</t>
  </si>
  <si>
    <t>100 plastový talířový ventil odvodní</t>
  </si>
  <si>
    <t>429171000</t>
  </si>
  <si>
    <t>ventilátor radiální potrubní izolovaný skříň z pozinkovaného plechu průtok 382 m3/h d 125 mm 93 W IP44</t>
  </si>
  <si>
    <t>429171099</t>
  </si>
  <si>
    <t>ventilátor radiální potrubní izolovaný skříň z pozinkovaného plechu d 100 mm</t>
  </si>
  <si>
    <t>429175200</t>
  </si>
  <si>
    <t>spona rychloupínací D 100 mm</t>
  </si>
  <si>
    <t>429175210</t>
  </si>
  <si>
    <t>spona rychloupínací D 125 mm</t>
  </si>
  <si>
    <t>4292.2.</t>
  </si>
  <si>
    <t>Samočinná protidešťová žaluzie VK 12</t>
  </si>
  <si>
    <t>4293.3.</t>
  </si>
  <si>
    <t>Samočinná protidešťová žaluzie VK 10</t>
  </si>
  <si>
    <t>429810100</t>
  </si>
  <si>
    <t>trouba kruhová spirálně vinutá pozinkovaná D 100 mm  tl. 0,50</t>
  </si>
  <si>
    <t>429810101</t>
  </si>
  <si>
    <t>trouba kruhová spirálně vinutá pozinkovaná D 125 mm  tl. 0,50</t>
  </si>
  <si>
    <t>WC pro tělesně postižené 108,204,304,404 a WC ženy 109 
D1252=2,0000 [A] 
Čajová kuchyňka 110 
D1251=1,0000 [B] 
Celkem: A+B=3,0000 [C] 
C * 1.05Koeficient množství=3,1500 [D]</t>
  </si>
  <si>
    <t>429810102</t>
  </si>
  <si>
    <t>trouba kruhová spirálně vinutá pozinkovaná D 160 mm  tl. 0,50</t>
  </si>
  <si>
    <t>429812600-1.7.</t>
  </si>
  <si>
    <t>Výfuková hlavice VHO 160</t>
  </si>
  <si>
    <t>429813000R1.3</t>
  </si>
  <si>
    <t>Klapka zpětná RSK 160,2 pružiny</t>
  </si>
  <si>
    <t>542331000R250</t>
  </si>
  <si>
    <t>ventilátor radiální malý plastový CB 250</t>
  </si>
  <si>
    <t>751111011</t>
  </si>
  <si>
    <t>Montáž ventilátoru axiálního nízkotlakého nástěnného základního, průměru do 100 mm</t>
  </si>
  <si>
    <t>WC pro tělesně postižené 108,204,304,404 a WC ženy 1093=3,0000 [A] 
Čajová kuchyňka 1101=1,0000 [B] 
Celkem: A+B=4,0000 [C]</t>
  </si>
  <si>
    <t>751122091</t>
  </si>
  <si>
    <t>Montáž ventilátoru radiálního nízkotlakého potrubního základního do kruhového potrubí, průměru do 100 mm</t>
  </si>
  <si>
    <t>Sklad 104 a úklidová komora 1051=1,0000 [A]</t>
  </si>
  <si>
    <t>751122092</t>
  </si>
  <si>
    <t>Montáž ventilátoru radiálního nízkotlakého potrubního základního do kruhového potrubí, průměru přes 100 do 200 mm</t>
  </si>
  <si>
    <t>WC pro tělesně postižené 108,204,304,404 a WC ženy 1091=1,0000 [A]</t>
  </si>
  <si>
    <t>751322011</t>
  </si>
  <si>
    <t>Montáž talířových ventilů, anemostatů, dýz talířového ventilu, průměru do 100 mm</t>
  </si>
  <si>
    <t>WC pro tělesně postižené 108,204,304,404 a WC ženy 109 
2=2,0000 [A] 
Sklad 104 a úklidová komora 105 
2=2,0000 [B] 
Celkem: A+B=4,0000 [C]</t>
  </si>
  <si>
    <t>751322012</t>
  </si>
  <si>
    <t>Montáž talířových ventilů, anemostatů, dýz talířového ventilu, průměru přes 100 do 200 mm</t>
  </si>
  <si>
    <t>751344112</t>
  </si>
  <si>
    <t>Montáž tlumičů hluku pro kruhové potrubí, průměru přes 100 do 200 mm</t>
  </si>
  <si>
    <t>751398041</t>
  </si>
  <si>
    <t>Montáž ostatních zařízení protidešťové žaluzie nebo žaluziové klapky na kruhové potrubí, průměru do 300 mm</t>
  </si>
  <si>
    <t>Čajová kuchyňka 110 
1=1,0000 [A] 
Sklad 104 a úklidová komora 105 
1=1,0000 [B] 
Celkem: A+B=2,0000 [C]</t>
  </si>
  <si>
    <t>751511181</t>
  </si>
  <si>
    <t>Montáž potrubí plechového skupiny I kruhového bez příruby tloušťky plechu 0,6 mm, průměru do 100 mm</t>
  </si>
  <si>
    <t>WC pro tělesně postižené 108,204,304,404 a WC ženy 109 
8=8,0000 [A] 
Sklad 104 a úklidová komora 105 
6=6,0000 [B] 
Celkem: A+B=14,0000 [C]</t>
  </si>
  <si>
    <t>751511182</t>
  </si>
  <si>
    <t>Montáž potrubí plechového skupiny I kruhového bez příruby tloušťky plechu 0,6 mm, průměru přes 100 do 200 mm</t>
  </si>
  <si>
    <t>WC pro tělesně postižené 108,204,304,404 a WC ženy 109 
D1252=2,0000 [A] 
D16014=14,0000 [B] 
Čajová kuchyňka 110 
D1251=1,0000 [C] 
Celkem: A+B+C=17,0000 [D]</t>
  </si>
  <si>
    <t>751514679</t>
  </si>
  <si>
    <t>Montáž škrtící klapky nebo zpětné klapky do plechového potrubí kruhové bez příruby, průměru přes 100 do 200 mm</t>
  </si>
  <si>
    <t>751514762</t>
  </si>
  <si>
    <t>Montáž protidešťové stříšky nebo výfukové hlavice do plechového potrubí kruhové s přírubou, průměru přes 100 do 200 mm</t>
  </si>
  <si>
    <t>751537072</t>
  </si>
  <si>
    <t>Montáž kruhového potrubí ohebného neizolovaného z Al folie, průměru přes 100 do 200 mm</t>
  </si>
  <si>
    <t>751581355</t>
  </si>
  <si>
    <t>Protipožární ochrana vzduchotechnického potrubí prostup kruhového potrubí stropem, průměru potrubí do 100 m</t>
  </si>
  <si>
    <t>1. V cenách -1111 až -1215 nejsou započteny náklady na zřízení závěsných konstrukcích. Udodatečného obkladu je nutno posoudit nosnost stávajících nosných konstrukcí. 2. Ceny prostupů -1311 až -1358 jsou uvažovány pro tloušťku stěny nebo stropu minimálně 100 mm a pro šířku spáry 25 mm.</t>
  </si>
  <si>
    <t>751581356</t>
  </si>
  <si>
    <t>Protipožární ochrana vzduchotechnického potrubí prostup kruhového potrubí stropem, průměru potrubí přes 100 do 200 mm</t>
  </si>
  <si>
    <t>751691111sys</t>
  </si>
  <si>
    <t>Zaregulování systému vzduchotechnického zařízení - Komplexní zaregulování systému</t>
  </si>
  <si>
    <t>751711111</t>
  </si>
  <si>
    <t>Montáž klimatizační jednotky vnitřní nástěnné o výkonu (pro objem místnosti) do 3,5 kW (do 35 m3)</t>
  </si>
  <si>
    <t>Qch = 2,2 kW a 1,5 kW2=2,0000 [A] 
Qch = 3,2 kW1=1,0000 [B] 
Celkem: A+B=3,0000 [C]</t>
  </si>
  <si>
    <t>751711112</t>
  </si>
  <si>
    <t>Montáž klimatizační jednotky vnitřní nástěnné o výkonu (pro objem místnosti) přes 3,5 do 5 kW (přes 35 do 50 m3)</t>
  </si>
  <si>
    <t>751721114</t>
  </si>
  <si>
    <t>Montáž klimatizační jednotky venkovní jednofázové napájení do 5 vnitřních jednotek</t>
  </si>
  <si>
    <t>Kanceláře 407,408,409 a server 411 – chlazení1=1,0000 [A]</t>
  </si>
  <si>
    <t>751791111</t>
  </si>
  <si>
    <t>Montáž napojovacího potrubí měděného předizolovaného, D mm (" x tl. stěny) 6 (1/4" x 0,8)</t>
  </si>
  <si>
    <t>751791112</t>
  </si>
  <si>
    <t>Montáž napojovacího potrubí měděného předizolovaného, D mm (" x tl. stěny) 10 (3/8" x 0,8)</t>
  </si>
  <si>
    <t>998751101</t>
  </si>
  <si>
    <t>Přesun hmot pro vzduchotechniku stanovený z hmotnosti přesunovaného materiálu vodorovná dopravní vzdálenost do 100 m v objektech výšky do 12 m</t>
  </si>
  <si>
    <t>998751181</t>
  </si>
  <si>
    <t>Přesun hmot pro vzduchotechniku stanovený z hmotnosti přesunovaného materiálu Příplatek k cenám za přesun prováděný bez použití mechanizace pro jakoukoliv výšku</t>
  </si>
  <si>
    <t>Přesun hmot pro vzduchotechniku stanovený z hmotnosti přesunovaného materiálu Příplatek k cenám za přesun prováděný bez použití mechanizace pro jakoukoliv výšku objektu</t>
  </si>
  <si>
    <t>998751191</t>
  </si>
  <si>
    <t>Přesun hmot pro vzduchotechniku stanovený z hmotnosti přesunovaného materiálu Příplatek k cenám za zvětšený přesun přes vymezenou největší dopravní vzdálenost d</t>
  </si>
  <si>
    <t>Přesun hmot pro vzduchotechniku stanovený z hmotnosti přesunovaného materiálu Příplatek k cenám za zvětšený přesun přes vymezenou největší dopravní vzdálenost do 500 m</t>
  </si>
  <si>
    <t>R004.1.a</t>
  </si>
  <si>
    <t>Chladící jednotka (tepelné čerpadlo)</t>
  </si>
  <si>
    <t>R004.2.A</t>
  </si>
  <si>
    <t>Chladící jednotka - vnitřní nástěnná včetně infraovladače</t>
  </si>
  <si>
    <t>R004.2.B</t>
  </si>
  <si>
    <t>R004.2.C</t>
  </si>
  <si>
    <t>767995113</t>
  </si>
  <si>
    <t>Montáž ostatních atypických zámečnických konstrukcí hmotnosti přes 10 do 20 kg</t>
  </si>
  <si>
    <t>konzole pro venkovní jednotku20=20,0000 [A]</t>
  </si>
  <si>
    <t>767Z-01</t>
  </si>
  <si>
    <t>Konzole pro venkovní jednotku</t>
  </si>
  <si>
    <t>971042141</t>
  </si>
  <si>
    <t>Vybourání otvorů v betonových příčkách a zdech základových nebo nadzákladových průměru profilu do 60 mm, tl. do 300 mm</t>
  </si>
  <si>
    <t>971042241</t>
  </si>
  <si>
    <t>Vybourání otvorů v betonových příčkách a zdech základových nebo nadzákladových plochy do 0,0225 m2, tl. do 300 mm</t>
  </si>
  <si>
    <t>971042341</t>
  </si>
  <si>
    <t>Vybourání otvorů v betonových příčkách a zdech základových nebo nadzákladových plochy do 0,09 m2, tl. do 300 mm</t>
  </si>
  <si>
    <t>972033141</t>
  </si>
  <si>
    <t>Vybourání otvorů v klenbách z cihel bez odstranění podlahy a násypu, plochy do 0,0225 m2, tl. do 150 mm</t>
  </si>
  <si>
    <t>997013214</t>
  </si>
  <si>
    <t>Vnitrostaveništní doprava suti a vybouraných hmot vodorovně do 50 m svisle ručně (nošením po schodech) pro budovy a haly výšky přes 12 do 15 m</t>
  </si>
  <si>
    <t>výpomoce pro VZT16=16,0000 [A]</t>
  </si>
  <si>
    <t>HZS3212</t>
  </si>
  <si>
    <t>Hodinové zúčtovací sazby montáží technologických zařízení na stavebních objektech montér vzduchotechniky odborný</t>
  </si>
  <si>
    <t>Zaškolení obsluhy2=2,0000 [A] 
Celkem: A=2,0000 [B]</t>
  </si>
  <si>
    <t>TI-007</t>
  </si>
  <si>
    <t>Technické vybavení</t>
  </si>
  <si>
    <t>33-M</t>
  </si>
  <si>
    <t>Montáže dopr.zaříz.,sklad. zař. a váh</t>
  </si>
  <si>
    <t>330030087a</t>
  </si>
  <si>
    <t>Montáž výtahů Montáž výtah osobní 630 kg, max. 8 osob 5 stanice+ 4nástupiště</t>
  </si>
  <si>
    <t>330530080a</t>
  </si>
  <si>
    <t>Opravy výtahů Revize osobních výtahů do 1000 kg samočin 5stan+5nást</t>
  </si>
  <si>
    <t>HZS1291</t>
  </si>
  <si>
    <t>Hodinové zúčtovací sazby profesí HSV zemní a pomocné práce pomocný stavební dělník</t>
  </si>
  <si>
    <t>HZS3241</t>
  </si>
  <si>
    <t>Hodinové zúčtovací sazby montáží technologických zařízení na stavebních objektech montér výtahář</t>
  </si>
  <si>
    <t>HZS3242</t>
  </si>
  <si>
    <t>Hodinové zúčtovací sazby montáží technologických zařízení na stavebních objektech montér výtahář odborný</t>
  </si>
  <si>
    <t>SO-02</t>
  </si>
  <si>
    <t>kanalizace výměna potrubí</t>
  </si>
  <si>
    <t>113107021</t>
  </si>
  <si>
    <t>Odstranění podkladů nebo krytů při překopech inženýrských sítí v ploše jednotlivě do 15 m2 s přemístěním hmot na skládku ve vzdálenosti do 3 m nebo s naložením</t>
  </si>
  <si>
    <t>Odstranění podkladů nebo krytů při překopech inženýrských sítí v ploše jednotlivě do 15 m2 s přemístěním hmot na skládku ve vzdálenosti do 3 m nebo s naložením na dopravní prostředek z kameniva hrubého drceného, o tl. vrstvy do 100 mm</t>
  </si>
  <si>
    <t>1.2*1.5=1,8000 [A] 
Celkem: A=1,8000 [B]</t>
  </si>
  <si>
    <t>1. Pro volbu cen zhlediska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t>
  </si>
  <si>
    <t>113107022</t>
  </si>
  <si>
    <t>Odstranění podkladů nebo krytů při překopech inženýrských sítí v ploše jednotlivě do 15 m2 s přemístěním hmot na skládku ve vzdálenosti do 3 m nebo s naložením na dopravní prostředek z kameniva hrubého drceného, o tl. vrstvy přes 100 do 200 mm</t>
  </si>
  <si>
    <t>5.6*1.2=6,7200 [A] 
Celkem: A=6,7200 [B]</t>
  </si>
  <si>
    <t>113107035</t>
  </si>
  <si>
    <t>Odstranění podkladů nebo krytů při překopech inženýrských sítí v ploše jednotlivě do 15 m2 s přemístěním hmot na skládku ve vzdálenosti do 3 m nebo s naložením na dopravní prostředek z betonu vyztuženého sítěmi, o tl. vrstvy do 100 mm</t>
  </si>
  <si>
    <t>1.5*1.2=1,8000 [A] 
Celkem: A=1,8000 [B]</t>
  </si>
  <si>
    <t>113107036</t>
  </si>
  <si>
    <t>Odstranění podkladů nebo krytů při překopech inženýrských sítí v ploše jednotlivě do 15 m2 s přemístěním hmot na skládku ve vzdálenosti do 3 m nebo s naložením na dopravní prostředek z betonu vyztuženého sítěmi, o tl. vrstvy přes 100 do 150 mm</t>
  </si>
  <si>
    <t>113107041</t>
  </si>
  <si>
    <t>Odstranění podkladů nebo krytů při překopech inženýrských sítí v ploše jednotlivě do 15 m2 s přemístěním hmot na skládku ve vzdálenosti do 3 m nebo s naložením na dopravní prostředek živičných, o tl. vrstvy do 50 mm</t>
  </si>
  <si>
    <t>1.5*1.6=2,4000 [A] 
Celkem: A=2,4000 [B]</t>
  </si>
  <si>
    <t>113107043</t>
  </si>
  <si>
    <t>Odstranění podkladů nebo krytů při překopech inženýrských sítí v ploše jednotlivě do 15 m2 s přemístěním hmot na skládku ve vzdálenosti do 3 m nebo s naložením na dopravní prostředek živičných, o tl. vrstvy přes 100 do 150 mm</t>
  </si>
  <si>
    <t>5.6*1.6=8,9600 [A] 
Celkem: A=8,9600 [B]</t>
  </si>
  <si>
    <t>113201112</t>
  </si>
  <si>
    <t>Vytrhání obrub s vybouráním lože, s přemístěním hmot na skládku na vzdálenost do 3 m nebo s naložením na dopravní prostředek silničních ležatých</t>
  </si>
  <si>
    <t>1. Ceny jsou určeny: a) pro vytrhání obrub, obrubníků nebo krajníků jakéhokoliv druhu a velikosti uložených v jakémkoliv loži popř. i s opěrami a vyspárovaných jakýmkoliv materiálem, b) pro obruby zdlažebních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zjedné řady kostek. 4. Přemístění vybouraných obrub, krajníků nebo dlažebních kostek včetně materiálu z lože a spár na vzdálenost přes 3 m se oceňuje cenami souborů cen 997 22-1 Vodorovná doprava suti a vybouraných hmot.</t>
  </si>
  <si>
    <t>119002411</t>
  </si>
  <si>
    <t>Pomocné konstrukce při zabezpečení výkopu vodorovné pojízdné z tlustého ocelového plechu šířky výkopu do 1,0 m zřízení</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</si>
  <si>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</si>
  <si>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119002412</t>
  </si>
  <si>
    <t>Pomocné konstrukce při zabezpečení výkopu vodorovné pojízdné z tlustého ocelového plechu šířky výkopu do 1,0 m odstranění</t>
  </si>
  <si>
    <t>5.6*1.2*(1.5-0.15-0.15-0.20)=6,7200 [A] 
1.5*1.2*(1.5-0.05-0.1-0.1)=2,2500 [B] 
Celkem: A+B=8,9700 [C]</t>
  </si>
  <si>
    <t>(7.1+7.1)*1.5=21,3000 [A] 
Celkem: A=21,3000 [B]</t>
  </si>
  <si>
    <t>162701105</t>
  </si>
  <si>
    <t>Vodorovné přemístění výkopku nebo sypaniny po suchu na obvyklém dopravním prostředku, bez naložení výkopku, avšak se složením bez rozhrnutí z horniny tř. 1 až 4 na vzdálenost přes 9 000 do 10 000 m</t>
  </si>
  <si>
    <t>8.97=8,9700 [A] 
Celkem: A=8,9700 [B]</t>
  </si>
  <si>
    <t>8.97*2 Přepočtené koeficientem množství=17,9400 [A] 
Celkem: A=17,9400 [B]</t>
  </si>
  <si>
    <t>1.5*1.2*(1.5-0.05-0.1-0.1-0.1-0.4)=1,3500 [A] 
5.6*1.2*(1.5-0.15-0.15-0.2-0.1-0.4)=3,3600 [B] 
Celkem: A+B=4,7100 [C]</t>
  </si>
  <si>
    <t>7.1*1.2*0.4=3,4080 [A] 
Celkem: A=3,4080 [B]</t>
  </si>
  <si>
    <t>3.408*2 Přepočtené koeficientem množství=6,8160 [A] 
Celkem: A=6,8160 [B]</t>
  </si>
  <si>
    <t>4.71*2 Přepočtené koeficientem množství=9,4200 [A] 
Celkem: A=9,4200 [B]</t>
  </si>
  <si>
    <t>310237281</t>
  </si>
  <si>
    <t>Zazdívka otvorů ve zdivu nadzákladovém cihlami pálenými plochy přes 0,09 m2 do 0,25 m2, ve zdi tl. přes 750 do 900 mm</t>
  </si>
  <si>
    <t>7.1*1.2*0.1=0,8520 [A] 
Celkem: A=0,8520 [B]</t>
  </si>
  <si>
    <t>566901141</t>
  </si>
  <si>
    <t>Vyspravení podkladu po překopech inženýrských sítí plochy do 15 m2 s rozprostřením a zhutněním kamenivem hrubým drceným tl. 100 mm</t>
  </si>
  <si>
    <t>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t>
  </si>
  <si>
    <t>566901142</t>
  </si>
  <si>
    <t>Vyspravení podkladu po překopech inženýrských sítí plochy do 15 m2 s rozprostřením a zhutněním kamenivem hrubým drceným tl. 150 mm</t>
  </si>
  <si>
    <t>572340112</t>
  </si>
  <si>
    <t>Vyspravení krytu komunikací po překopech inženýrských sítí plochy do 15 m2 asfaltovým betonem ACO (AB), po zhutnění tl. přes 50 do 70 mm</t>
  </si>
  <si>
    <t>8.96*2 Přepočtené koeficientem množství=17,9200 [A] 
Celkem: A=17,9200 [B]</t>
  </si>
  <si>
    <t>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cenami578 90-112 Zdrsňovací posyp litého asfaltu z kameniva drobného drceného obaleného asfaltem při překopech inženýrských sítí, 572 40-41 Posyp živičného podkladu nebo krytu části C 01 tohoto katalogu.</t>
  </si>
  <si>
    <t>572350112</t>
  </si>
  <si>
    <t>Vyspravení krytu komunikací po překopech inženýrských sítí plochy do 15 m2 litým asfaltem MA (LA), po zhutnění tl. přes 40 do 60 mm</t>
  </si>
  <si>
    <t>573211108</t>
  </si>
  <si>
    <t>Postřik spojovací PS bez posypu kamenivem z asfaltu silničního, v množství 0,40 kg/m2</t>
  </si>
  <si>
    <t>8.96=8,9600 [A] 
Celkem: A=8,9600 [B]</t>
  </si>
  <si>
    <t>578901112</t>
  </si>
  <si>
    <t>Zdrsňovací posyp litého asfaltu z kameniva drobného drceného obaleného asfaltem se zaválcováním a s odstraněním přebytečného materiálu s povrchu, v množství 6 k</t>
  </si>
  <si>
    <t>Zdrsňovací posyp litého asfaltu z kameniva drobného drceného obaleného asfaltem se zaválcováním a s odstraněním přebytečného materiálu s povrchu, v množství 6 kg/m2</t>
  </si>
  <si>
    <t>2.4=2,4000 [A] 
Celkem: A=2,4000 [B]</t>
  </si>
  <si>
    <t>581111111</t>
  </si>
  <si>
    <t>Kryt cementobetonový silničních komunikací skupiny CB I tl. 100 mm</t>
  </si>
  <si>
    <t>1. Ceny jsou určeny i pro vyztužený cementobetonový kryt silničních komunikací. 2. Ceny nelze použít pro cementobetonové kryty: a) komunikací pro pěší, které se oceňují cenami souboru cen 581 11-41 Kryt zprostého betonu komunikací pro pěší, b) letištních ploch, které se oceňují cenami souboru cen 581 1 . -61 Kryt cementobetonový letištních ploch skupiny L. 3. Vcenách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vcementobetonovém krytu.</t>
  </si>
  <si>
    <t>581121115</t>
  </si>
  <si>
    <t>Kryt cementobetonový silničních komunikací skupiny CB I tl. 150 mm</t>
  </si>
  <si>
    <t>612335212</t>
  </si>
  <si>
    <t>Cementová omítka jednotlivých malých ploch hladká na stěnách, plochy jednotlivě přes 0,09 do 0,25 m2</t>
  </si>
  <si>
    <t>552914307</t>
  </si>
  <si>
    <t>těsnící manžeta s továrně napojeným asfalt. izolačním límcem HL800 pro kruhové potrubí D160</t>
  </si>
  <si>
    <t>711122131</t>
  </si>
  <si>
    <t>Provedení izolace proti zemní vlhkosti natěradly a tmely za horka na ploše svislé S nátěrem asfaltovým</t>
  </si>
  <si>
    <t>286148102</t>
  </si>
  <si>
    <t>trubka kanalizační SN10 KG 2000 PP  potrubí DN 160/1m</t>
  </si>
  <si>
    <t>286148103</t>
  </si>
  <si>
    <t>trubka kanalizační SN10 KG 2000 PP  potrubí DN 160/2m</t>
  </si>
  <si>
    <t>286148104</t>
  </si>
  <si>
    <t>trubka kanalizační SN10 KG 2000 PP  potrubí DN 160/5m</t>
  </si>
  <si>
    <t>286153584</t>
  </si>
  <si>
    <t>přesuvka KG 2000 PP DN 160</t>
  </si>
  <si>
    <t>286174800</t>
  </si>
  <si>
    <t>vložka šachtová kanalizace PP korugované DN 160</t>
  </si>
  <si>
    <t>552711300</t>
  </si>
  <si>
    <t>potrubí předizolované kompaktní systém, délka 6 m, DN 200/315 tl. izol. 43 mm</t>
  </si>
  <si>
    <t>871310310</t>
  </si>
  <si>
    <t>Montáž kanalizačního potrubí z plastů z polypropylenu PP hladkého plnostěnného SN 10 DN 150</t>
  </si>
  <si>
    <t>877310330</t>
  </si>
  <si>
    <t>Montáž tvarovek na kanalizačním plastovém potrubí z polypropylenu PP hladkého plnostěnného spojek nebo redukcí DN 150</t>
  </si>
  <si>
    <t>1. V cenách montáže tvarovek nejsou započteny náklady na dodání tvarovek. Tyto náklady se oceňují ve specifikaci. 2. V cenách montáže tvarovek jsou započteny náklady na dodání těsnicích kroužků, pokud tyto nejsou součástí dodávky tvarovek.</t>
  </si>
  <si>
    <t>877310440</t>
  </si>
  <si>
    <t>Montáž tvarovek na kanalizačním plastovém potrubí z polypropylenu PP korugovaného šachtových vložek DN 150</t>
  </si>
  <si>
    <t>899721111</t>
  </si>
  <si>
    <t>Signalizační vodič na potrubí PVC DN do 150 mm</t>
  </si>
  <si>
    <t>7*1.2 Přepočtené koeficientem množství=8,4000 [A] 
Celkem: A=8,4000 [B]</t>
  </si>
  <si>
    <t>899722114</t>
  </si>
  <si>
    <t>Krytí potrubí z plastů výstražnou fólií z PVC šířky 40 cm</t>
  </si>
  <si>
    <t>899911102</t>
  </si>
  <si>
    <t>Kluzné objímky (pojízdná sedla) pro zasunutí potrubí do chráničky výšky 25 mm vnějšího průměru potrubí do 222 mm</t>
  </si>
  <si>
    <t>899913153</t>
  </si>
  <si>
    <t>Koncové uzavírací manžety chrániček DN potrubí x DN chráničky DN 150 x 300</t>
  </si>
  <si>
    <t>1. Vcenách jsou započteny i náklady na nerezové upínací pásky daných průměrů.</t>
  </si>
  <si>
    <t>899914112</t>
  </si>
  <si>
    <t>Montáž ocelové chráničky v otevřeném výkopu vnějšího průměru D 219 x 10 mm</t>
  </si>
  <si>
    <t>592174650</t>
  </si>
  <si>
    <t>obrubník betonový silniční vibrolisovaný 100x15x25 cm</t>
  </si>
  <si>
    <t>916131113</t>
  </si>
  <si>
    <t>Osazení silničního obrubníku betonového se zřízením lože, s vyplněním a zatřením spár cementovou maltou ležatého s boční opěrou z betonu prostého tř. C 12/15, d</t>
  </si>
  <si>
    <t>Osazení silničního obrubníku betonového se zřízením lože, s vyplněním a zatřením spár cementovou maltou ležatého s boční opěrou z betonu prostého tř. C 12/15, do lože z betonu prostého téže značky</t>
  </si>
  <si>
    <t>1. V cenách silničních obrubníků ležatých i stojatých jsou započteny: a) pro osazení do lože zkameniva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zdlažebních kostek. 3. V cenách nejsou započteny náklady na dodání obrubníků, tyto se oceňují ve specifikaci.</t>
  </si>
  <si>
    <t>919731112</t>
  </si>
  <si>
    <t>Zarovnání styčné plochy podkladu nebo krytu podél vybourané části komunikace nebo zpevněné plochy z betonu prostého tl. do 150 mm</t>
  </si>
  <si>
    <t>7.1+7.1=14,2000 [A] 
Celkem: A=14,2000 [B]</t>
  </si>
  <si>
    <t>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t>
  </si>
  <si>
    <t>919731121</t>
  </si>
  <si>
    <t>Zarovnání styčné plochy podkladu nebo krytu podél vybourané části komunikace nebo zpevněné plochy živičné tl. do 50 mm</t>
  </si>
  <si>
    <t>919731122</t>
  </si>
  <si>
    <t>Zarovnání styčné plochy podkladu nebo krytu podél vybourané části komunikace nebo zpevněné plochy živičné tl. přes 50 do 100 mm</t>
  </si>
  <si>
    <t>5.6+5.6=11,2000 [A] 
Celkem: A=11,2000 [B]</t>
  </si>
  <si>
    <t>919735111</t>
  </si>
  <si>
    <t>Řezání stávajícího živičného krytu nebo podkladu hloubky do 50 mm</t>
  </si>
  <si>
    <t>1. V cenách jsou započteny i náklady na spotřebu vody.</t>
  </si>
  <si>
    <t>919735113</t>
  </si>
  <si>
    <t>Řezání stávajícího živičného krytu nebo podkladu hloubky přes 100 do 150 mm</t>
  </si>
  <si>
    <t>5.6+5.6+1.6=12,8000 [A] 
Celkem: A=12,8000 [B]</t>
  </si>
  <si>
    <t>919735122</t>
  </si>
  <si>
    <t>Řezání stávajícího betonového krytu nebo podkladu hloubky přes 50 do 100 mm</t>
  </si>
  <si>
    <t>919735123</t>
  </si>
  <si>
    <t>Řezání stávajícího betonového krytu nebo podkladu hloubky přes 100 do 150 mm</t>
  </si>
  <si>
    <t>919794441</t>
  </si>
  <si>
    <t>Úprava ploch kolem hydrantů, šoupat, kanalizačních poklopů a mříží, sloupů apod. v živičných krytech jakékoliv tloušťky, jednotlivě v půdorysné ploše do 2 m2</t>
  </si>
  <si>
    <t>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t>
  </si>
  <si>
    <t>936311111</t>
  </si>
  <si>
    <t>Zabetonování potrubí uloženého ve vynechaných otvorech ve dně nebo ve stěnách nádrží, z betonu se zvýšenými nároky na prostředí o ploše otvoru do 0,25 m2</t>
  </si>
  <si>
    <t>1. V ceně jsou započteny i náklady na pevné spojení potrubí nebo trubní zděře sbetonem otvoru, náklady na očištění potrubí před betonáží, bednění a odbednění. 2. Množství měrných jednotek se určuje v m3 betonu dle projektu.</t>
  </si>
  <si>
    <t>971025481</t>
  </si>
  <si>
    <t>Vybourání otvorů ve zdivu základovém nebo nadzákladovém kamenném, smíšeném kamenném, na maltu vápennou nebo vápenocementovou, plochy z jedné strany, plochy do 0</t>
  </si>
  <si>
    <t>Vybourání otvorů ve zdivu základovém nebo nadzákladovém kamenném, smíšeném kamenném, na maltu vápennou nebo vápenocementovou, plochy z jedné strany, plochy do 0,25 m2, tl. do 900 mm</t>
  </si>
  <si>
    <t>977151124</t>
  </si>
  <si>
    <t>Jádrové vrty diamantovými korunkami do stavebních materiálů (železobetonu, betonu, cihel, obkladů, dlažeb, kamene) průměru přes 150 do 180 mm</t>
  </si>
  <si>
    <t>1. Vcenách jsou započteny i náklady na rozměření, ukotvení vrtacího stroje, vrtání, opotřebení diamantových vrtacích korunek a spotřebu vody. 2. Vcenách -1211 až -1233 pro dovrchní vrty jsou započteny i náklady na odsátí výplachové vody zvrtu.</t>
  </si>
  <si>
    <t>977151911</t>
  </si>
  <si>
    <t>Jádrové vrty diamantovými korunkami do stavebních materiálů (železobetonu, betonu, cihel, obkladů, dlažeb, kamene) Příplatek k cenám za práci ve stísněném prost</t>
  </si>
  <si>
    <t>Jádrové vrty diamantovými korunkami do stavebních materiálů (železobetonu, betonu, cihel, obkladů, dlažeb, kamene) Příplatek k cenám za práci ve stísněném prostoru</t>
  </si>
  <si>
    <t>997221571</t>
  </si>
  <si>
    <t>Vodorovná doprava vybouraných hmot bez naložení, ale se složením a s hrubým urovnáním na vzdálenost do 1 km</t>
  </si>
  <si>
    <t>kamenivo 0.342+1.949=2,2910 [A] 
beton 0.437+2.218=2,6550 [B] 
asfalt 0.235+2.831=3,0660 [C] 
Celkem: A+B+C=8,0120 [D]</t>
  </si>
  <si>
    <t>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vkaždém úseku samostatně.</t>
  </si>
  <si>
    <t>997221579</t>
  </si>
  <si>
    <t>Vodorovná doprava vybouraných hmot bez naložení, ale se složením a s hrubým urovnáním na vzdálenost Příplatek k ceně za každý další i započatý 1 km přes 1 km</t>
  </si>
  <si>
    <t>9.131*9 Přepočtené koeficientem množství=82,1790 [A] 
Celkem: A=82,1790 [B]</t>
  </si>
  <si>
    <t>997221612</t>
  </si>
  <si>
    <t>Nakládání na dopravní prostředky pro vodorovnou dopravu vybouraných hmot</t>
  </si>
  <si>
    <t>8.012=8,0120 [A] 
Celkem: A=8,0120 [B]</t>
  </si>
  <si>
    <t>1. Ceny lze použít i pro překládání při lomené dopravě. 2. Ceny nelze použít při dopravě po železnici, po vodě nebo neobvyklými dopravními prostředky.</t>
  </si>
  <si>
    <t>997221815</t>
  </si>
  <si>
    <t>0.437+2.218=2,6550 [A] 
Celkem: A=2,6550 [B]</t>
  </si>
  <si>
    <t>1. Ceny uvedené vsouboru cen lze po dohodě upravit podle místních podmínek. 2. Uložení odpadů neuvedených vsouboru cen se oceňuje individuálně. 3. Vcenách je započítán poplatek za ukládání odpadu dle zákona 185/2001 Sb. 4. Případné drcení stavebního odpadu lze ocenit cenami souboru cen 997 00-60 Drcení stavebního odpadu zkatalogu 800-6 Demolice objektů.</t>
  </si>
  <si>
    <t>997221845</t>
  </si>
  <si>
    <t>Poplatek za uložení stavebního odpadu na skládce (skládkovné) asfaltového bez obsahu dehtu</t>
  </si>
  <si>
    <t>0.235+2.831=3,0660 [A] 
Celkem: A=3,0660 [B]</t>
  </si>
  <si>
    <t>997221855</t>
  </si>
  <si>
    <t>Poplatek za uložení stavebního odpadu na skládce (skládkovné) zeminy a kameniva</t>
  </si>
  <si>
    <t>0.342+1.949=2,2910 [A] 
Celkem: A=2,2910 [B]</t>
  </si>
  <si>
    <t>012303002</t>
  </si>
  <si>
    <t>Průzkumné, geodetické a projektové práce geodetické práce Geodetické práce po výstavbě, zaměření kanalizační přípojky</t>
  </si>
  <si>
    <t>049203021</t>
  </si>
  <si>
    <t>Inženýrská činnost inženýrská činnost ostatní Vytyčení podžemních sítí - SčVK, ČEZ, VO, Innogy atd.</t>
  </si>
  <si>
    <t>3.408+4.710=8,1180 [A] 
Celkem: A=8,1180 [B]</t>
  </si>
  <si>
    <t>SO-03</t>
  </si>
  <si>
    <t>přípojka vody výměna potrubí</t>
  </si>
  <si>
    <t>1.5*0.8=1,2000 [A] 
Celkem: A=1,2000 [B]</t>
  </si>
  <si>
    <t>2.0*2.0=4,0000 [A] 
8.8*0.8=7,0400 [B] 
Celkem: A+B=11,0400 [C]</t>
  </si>
  <si>
    <t>113107030</t>
  </si>
  <si>
    <t>Odstranění podkladů nebo krytů při překopech inženýrských sítí v ploše jednotlivě do 15 m2 s přemístěním hmot na skládku ve vzdálenosti do 3 m nebo s naložením na dopravní prostředek z betonu prostého, o tl. vrstvy do 100 mm</t>
  </si>
  <si>
    <t>113107031</t>
  </si>
  <si>
    <t>Odstranění podkladů nebo krytů při překopech inženýrských sítí v ploše jednotlivě do 15 m2 s přemístěním hmot na skládku ve vzdálenosti do 3 m nebo s naložením na dopravní prostředek z betonu prostého, o tl. vrstvy přes 100 do 150 mm</t>
  </si>
  <si>
    <t>2.4*2.0=4,8000 [A] 
8.5*1.2=10,2000 [B] 
Celkem: A+B=15,0000 [C]</t>
  </si>
  <si>
    <t>119001401</t>
  </si>
  <si>
    <t>Dočasné zajištění podzemního potrubí nebo vedení ve výkopišti ve stavu i poloze , ve kterých byla na začátku zemních prací a to s podepřením, vzepřením nebo vyv</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</si>
  <si>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</si>
  <si>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 Ceny nelze použít pro dočasné zajištění potrubí v provozu pod tlakem přes 1 MPa a potrubí nebo jiných vedení vprovozu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</si>
  <si>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</si>
  <si>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</si>
  <si>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2.0*2.0*(1.5-0.15-0.15-0.10)=4,4000 [A] 
Celkem: A=4,4000 [B]</t>
  </si>
  <si>
    <t>1.5*0.8*(1.5-0.05-0.10-0.10)=1,5000 [A] 
8.8*0.8*(1.5-0.15-0.15-0.20)=7,0400 [B] 
Celkem: A+B=8,5400 [C]</t>
  </si>
  <si>
    <t>(2.0+2.0+2.0)*1.5=9,0000 [A] 
8.8*1.5*2=26,4000 [B] 
Celkem: A+B=35,4000 [C]</t>
  </si>
  <si>
    <t>4.4+8.54=12,9400 [A] 
Celkem: A=12,9400 [B]</t>
  </si>
  <si>
    <t>9.24*1.2*1.4=15,5232 [A] 
1.0*1.0*1.4=1,4000 [B] 
Celkem: A+B=16,9232 [C]</t>
  </si>
  <si>
    <t>4.40+8.54=12,9400 [A] 
Celkem: A=12,9400 [B]</t>
  </si>
  <si>
    <t>12.94*2 Přepočtené koeficientem množství=25,8800 [A] 
Celkem: A=25,8800 [B]</t>
  </si>
  <si>
    <t>1.5*0.8*(1.5-0.05-0.1-0.15-0.1-0.3)=0,9600 [A] 
8.8*0.8*(1.5-0.1-0.15-0.15-0.1-0.3)=4,9280 [B] 
2.0*2.0*(1.5-0.1-0.15-0.15-0.1-0.3)=2,8000 [C] 
Celkem: A+B+C=8,6880 [D]</t>
  </si>
  <si>
    <t>(10.24+2.0)*0.8*0.3=2,9376 [A] 
Celkem: A=2,9376 [B]</t>
  </si>
  <si>
    <t>2.938*2 Přepočtené koeficientem množství=5,8760 [A] 
Celkem: A=5,8760 [B]</t>
  </si>
  <si>
    <t>8.688*2 Přepočtené koeficientem množství=17,3760 [A] 
Celkem: A=17,3760 [B]</t>
  </si>
  <si>
    <t>8.8*0.8*0.1=0,7040 [A] 
2.0*2.0*0.1=0,4000 [B] 
Celkem: A+B=1,1040 [C]</t>
  </si>
  <si>
    <t>2.0*2.4=4,8000 [A] 
8.5*1.2=10,2000 [B] 
Celkem: A+B=15,0000 [C]</t>
  </si>
  <si>
    <t>2*0.0017 Přepočtené koeficientem množství=0,0034 [A] 
Celkem: A=0,0034 [B]</t>
  </si>
  <si>
    <t>552914301</t>
  </si>
  <si>
    <t>těsnící manžeta s továrně napojeným asfalt. izolačním límcem HL800 pro kruhové potrubí D40/50</t>
  </si>
  <si>
    <t>1*0.0017 Přepočtené koeficientem množství=0,0017 [A] 
Celkem: A=0,0017 [B]</t>
  </si>
  <si>
    <t>286135260</t>
  </si>
  <si>
    <t>potrubí třívrstvé PE100 RC SDR11 50x4,60 , 12 m</t>
  </si>
  <si>
    <t>12*1.1 Přepočtené koeficientem množství=13,2000 [A] 
Celkem: A=13,2000 [B]</t>
  </si>
  <si>
    <t>286149330</t>
  </si>
  <si>
    <t>elektrokoleno 90°, PE 100, PN 16, d 50</t>
  </si>
  <si>
    <t>286159710</t>
  </si>
  <si>
    <t>elektrospojka SDR 11, PE 100, PN 16 d 50</t>
  </si>
  <si>
    <t>319512364</t>
  </si>
  <si>
    <t>spojka svěrná s vnitřním závitem č. 6100 DN 40/D50</t>
  </si>
  <si>
    <t>422240591</t>
  </si>
  <si>
    <t>šoupátko klínové z tvárné litiny pro pitnou vodu, prop domovní přípojky č. 2800 DN40/D50</t>
  </si>
  <si>
    <t>422714572</t>
  </si>
  <si>
    <t>pas navrtávací z tvárné litiny HACOM č. 3370 DN 80/DN 40</t>
  </si>
  <si>
    <t>422910831</t>
  </si>
  <si>
    <t>zemní souprava teleskovickáč. 9601, 1,3-1,8 m pro armatury domovních přípojek</t>
  </si>
  <si>
    <t>422914522</t>
  </si>
  <si>
    <t>poklop uliční šoupátkový teleskopický č. 1750 KASI</t>
  </si>
  <si>
    <t>422914529</t>
  </si>
  <si>
    <t>podkladová deska univerzální č. 3481 KASI</t>
  </si>
  <si>
    <t>552711210</t>
  </si>
  <si>
    <t>potrubí předizolované kompaktní systém, délka 6 m, DN 100/200 tl. izol. 43 mm</t>
  </si>
  <si>
    <t>871181211</t>
  </si>
  <si>
    <t>Montáž vodovodního potrubí z plastů v otevřeném výkopu z polyetylenu PE 100 svařovaných elektrotvarovkou SDR 11/PN16 D 50 x 4,6 mm</t>
  </si>
  <si>
    <t>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t>
  </si>
  <si>
    <t>877181101</t>
  </si>
  <si>
    <t>Montáž tvarovek na vodovodním plastovém potrubí z polyetylenu PE 100 elektrotvarovek SDR 11/PN16 spojek, oblouků nebo redukcí d 50</t>
  </si>
  <si>
    <t>1. V cenách montáže tvarovek nejsou započteny náklady na dodání tvarovek. Tyto náklady se oceňují ve specifikaci.</t>
  </si>
  <si>
    <t>877181112</t>
  </si>
  <si>
    <t>Montáž tvarovek na vodovodním plastovém potrubí z polyetylenu PE 100 elektrotvarovek SDR 11/PN16 kolen 90 st. d 50</t>
  </si>
  <si>
    <t>891181112</t>
  </si>
  <si>
    <t>Montáž vodovodních armatur na potrubí šoupátek nebo klapek uzavíracích v otevřeném výkopu nebo v šachtách s osazením zemní soupravy (bez poklopů) DN 40</t>
  </si>
  <si>
    <t>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Vcenách 891 52-4121 a -5211 nejsou započteny náklady na dodání těsnících pryžových kroužků. Tyto se oceňují ve specifikaci, nejsou-li zahrnuty vceně trub. 4. Vcenách 891 ..-5313 nejsou započteny náklady na dodání potrubní spojky. Tyto jsou zahrnuty vceně trub.</t>
  </si>
  <si>
    <t>891183111</t>
  </si>
  <si>
    <t>Montáž vodovodních armatur na potrubí ventilů hlavních pro přípojky DN 40</t>
  </si>
  <si>
    <t>891249111</t>
  </si>
  <si>
    <t>Montáž vodovodních armatur na potrubí navrtávacích pasů s ventilem Jt 1 MPa, na potrubí z trub litinových, ocelových nebo plastických hmot DN 80</t>
  </si>
  <si>
    <t>892233122</t>
  </si>
  <si>
    <t>Proplach a dezinfekce vodovodního potrubí DN od 40 do 70</t>
  </si>
  <si>
    <t>1. V cenách jsou započteny náklady na napuštění a vypuštění vody, dodání vody a dezinfekčního prostředku.</t>
  </si>
  <si>
    <t>892241111</t>
  </si>
  <si>
    <t>Tlakové zkoušky vodou na potrubí DN do 80</t>
  </si>
  <si>
    <t>892372111</t>
  </si>
  <si>
    <t>Tlakové zkoušky vodou zabezpečení konců potrubí při tlakových zkouškách DN do 300</t>
  </si>
  <si>
    <t>899401112</t>
  </si>
  <si>
    <t>Osazení poklopů litinových šoupátkových</t>
  </si>
  <si>
    <t>1. V cenách osazení poklopů jsou započteny i náklady na jejich podezdění. 2. V cenách nejsou započteny náklady na dodání poklopů; tyto se oceňují ve specifikaci. Ztratné se nestanoví.</t>
  </si>
  <si>
    <t>12*1.2 Přepočtené koeficientem množství=14,4000 [A] 
Celkem: A=14,4000 [B]</t>
  </si>
  <si>
    <t>899911101</t>
  </si>
  <si>
    <t>Kluzné objímky (pojízdná sedla) pro zasunutí potrubí do chráničky výšky 25 mm vnějšího průměru potrubí do 183 mm</t>
  </si>
  <si>
    <t>899913124</t>
  </si>
  <si>
    <t>Koncové uzavírací manžety chrániček DN potrubí x DN chráničky DN 50 x 200</t>
  </si>
  <si>
    <t>899914111</t>
  </si>
  <si>
    <t>Montáž ocelové chráničky v otevřeném výkopu vnějšího průměru D 159 x 10 mm</t>
  </si>
  <si>
    <t>592174640</t>
  </si>
  <si>
    <t>obrubník betonový silniční vibrolisovaný 50x15x25 cm</t>
  </si>
  <si>
    <t>8.8*2=17,6000 [A] 
(2.0*4)-(2.0-0.8)=6,8000 [B] 
Celkem: A+B=24,4000 [C]</t>
  </si>
  <si>
    <t>919735112</t>
  </si>
  <si>
    <t>Řezání stávajícího živičného krytu nebo podkladu hloubky přes 50 do 100 mm</t>
  </si>
  <si>
    <t>kamenivo 0.228+3.202=3,4300 [A] 
beton 0.288+3.588=3,8760 [B] 
asfalt 0.176+4.74=4,9160 [C] 
Celkem: A+B+C=12,2220 [D]</t>
  </si>
  <si>
    <t>13.905*9 Přepočtené koeficientem množství=125,1450 [A] 
Celkem: A=125,1450 [B]</t>
  </si>
  <si>
    <t>0.288+3.588=3,8760 [A] 
Celkem: A=3,8760 [B]</t>
  </si>
  <si>
    <t>0.176+4.74=4,9160 [A] 
Celkem: A=4,9160 [B]</t>
  </si>
  <si>
    <t>0.228+3.202=3,4300 [A] 
Celkem: A=3,4300 [B]</t>
  </si>
  <si>
    <t>012303001</t>
  </si>
  <si>
    <t>Průzkumné, geodetické a projektové práce geodetické práce Geodetické práce po výstavbě, zaměření vodovodní přípojky</t>
  </si>
  <si>
    <t>091003011</t>
  </si>
  <si>
    <t>Ostatní náklady související s objektem Doprava zásypového štěrkopísku/kameniva</t>
  </si>
  <si>
    <t>8.688+2.938=11,6260 [A] 
Celkem: A=11,6260 [B]</t>
  </si>
  <si>
    <t>SO-04</t>
  </si>
  <si>
    <t>přípojka plynu</t>
  </si>
  <si>
    <t>005724100</t>
  </si>
  <si>
    <t>osivo směs travní parková</t>
  </si>
  <si>
    <t>120001101</t>
  </si>
  <si>
    <t>Příplatek k cenám vykopávek za ztížení vykopávky v blízkosti podzemního vedení nebo výbušnin v horninách jakékoliv třídy</t>
  </si>
  <si>
    <t>4*0.8*1.2=3,8400 [A]</t>
  </si>
  <si>
    <t>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t>
  </si>
  <si>
    <t>121101101</t>
  </si>
  <si>
    <t>Sejmutí ornice nebo lesní půdy s vodorovným přemístěním na hromady v místě upotřebení nebo na dočasné či trvalé skládky se složením, na vzdálenost do 50 m</t>
  </si>
  <si>
    <t>0.15*(6*2)=1,8000 [A]</t>
  </si>
  <si>
    <t>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spřihlédnutím k ustanovení čl. 3112 Všeobecných podmínek tohoto katalogu.</t>
  </si>
  <si>
    <t>131333101</t>
  </si>
  <si>
    <t>Hloubení zapažených i nezapažených jam při překopech inženýrských sítí ručně objemu do 10 m3 s urovnáním dna do předepsaného profilu a spádu v horninách tř. 4 s</t>
  </si>
  <si>
    <t>Hloubení zapažených i nezapažených jam při překopech inženýrských sítí ručně objemu do 10 m3 s urovnáním dna do předepsaného profilu a spádu v horninách tř. 4 soudržných</t>
  </si>
  <si>
    <t>2.5*1.2*0.9=2,7000 [A]</t>
  </si>
  <si>
    <t>1. Ceny jsou určeny pouze pro případy havárií, přeložek nebo běžných oprav inženýrských sítí. 2. Ceny nelze použít v rámci výstavby nových inženýrských sítí. 3. V cenách jsou započteny i náklady na přehození výkopku na přilehlém terénu na vzdálenost do 3 m od okraje jámy nebo naložení na dopravní prostředek.</t>
  </si>
  <si>
    <t>131333109</t>
  </si>
  <si>
    <t>Hloubení zapažených i nezapažených jam při překopech inženýrských sítí ručně objemu do 10 m3 s urovnáním dna do předepsaného profilu a spádu v horninách tř. 4 P</t>
  </si>
  <si>
    <t>Hloubení zapažených i nezapažených jam při překopech inženýrských sítí ručně objemu do 10 m3 s urovnáním dna do předepsaného profilu a spádu v horninách tř. 4 Příplatek k cenám za lepivost horniny tř. 4</t>
  </si>
  <si>
    <t>132301201</t>
  </si>
  <si>
    <t>Hloubení zapažených i nezapažených rýh šířky přes 600 do 2 000 mm s urovnáním dna do předepsaného profilu a spádu v hornině tř. 4 do 100 m3</t>
  </si>
  <si>
    <t>a)5*0.8*1.2=4,8000 [A]</t>
  </si>
  <si>
    <t>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t>
  </si>
  <si>
    <t>132301209</t>
  </si>
  <si>
    <t>Hloubení zapažených i nezapažených rýh šířky přes 600 do 2 000 mm s urovnáním dna do předepsaného profilu a spádu v hornině tř. 4 Příplatek k cenám za lepivost</t>
  </si>
  <si>
    <t>Hloubení zapažených i nezapažených rýh šířky přes 600 do 2 000 mm s urovnáním dna do předepsaného profilu a spádu v hornině tř. 4 Příplatek k cenám za lepivost horniny tř. 4</t>
  </si>
  <si>
    <t>2*(7*1.6)=22,4000 [A]</t>
  </si>
  <si>
    <t>2.5*1.2*0.9=2,7000 [A] 
a)5*0.8*1.2=4,8000 [B] 
Celkem: A+B=7,5000 [C]</t>
  </si>
  <si>
    <t>(4*0.8*0.4)*(1.5*1.2*0.6)=1,3824 [A]</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</si>
  <si>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</si>
  <si>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</si>
  <si>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181301102</t>
  </si>
  <si>
    <t>Rozprostření a urovnání ornice v rovině nebo ve svahu sklonu do 1:5 při souvislé ploše do 500 m2, tl. vrstvy přes 100 do 150 mm</t>
  </si>
  <si>
    <t>6*2=12,0000 [A]</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</si>
  <si>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</si>
  <si>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181411132</t>
  </si>
  <si>
    <t>Založení trávníku na půdě předem připravené plochy do 1000 m2 výsevem včetně utažení parkového na svahu přes 1:5 do 1:2</t>
  </si>
  <si>
    <t>583373030</t>
  </si>
  <si>
    <t>štěrkopísek frakce 0-8</t>
  </si>
  <si>
    <t>21-M</t>
  </si>
  <si>
    <t>Elektromontáže</t>
  </si>
  <si>
    <t>210191542</t>
  </si>
  <si>
    <t>Montáž skříní pojistkových tenkocementových v pilíři pilířů pro skříně bez nákladů bez zapojení vodičů</t>
  </si>
  <si>
    <t>MAT001</t>
  </si>
  <si>
    <t>Montovaný betonový kiosek - stavebnice pro sólo výstavby plynové přípojky</t>
  </si>
  <si>
    <t>23-M</t>
  </si>
  <si>
    <t>Montáže potrubí</t>
  </si>
  <si>
    <t>230200412</t>
  </si>
  <si>
    <t>Vysazení odbočky na ocelovém potrubí metodou navrtání provozní přetlak do 1,6 MPa DN vysazené odbočky do 50 mm</t>
  </si>
  <si>
    <t>1. V cenách jsou započteny náklady na navrtání potrubí jakékoliv tloušťky stěny. 2. V cenách nejsou započteny náklady na: a) dodávku a navaření odbočky, b) defektoskopii, c) těsnostní zkoušku.</t>
  </si>
  <si>
    <t>230205035</t>
  </si>
  <si>
    <t>Montáž potrubí PE průměru do 110 mm návin nebo tyč, svařované na tupo nebo elektrospojkou D 50, tl. stěny 4,6 mm</t>
  </si>
  <si>
    <t>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t>
  </si>
  <si>
    <t>230205235</t>
  </si>
  <si>
    <t>Montáž trubních dílů PE průměru do 110 mm elektrotvarovky nebo svařované na tupo D 50, tl. stěny 4,6 mm</t>
  </si>
  <si>
    <t>1. V cenách jsou započteny náklady na práce při montáži elektrotvarovky nebo svařování na tupo. 2. V cenách montáže trubního dílu svařovaného na tupo jsou započteny vždy dva svary. 3. Ceny platí pro řád i přípojky včetně prací na svislé části.</t>
  </si>
  <si>
    <t>230210012</t>
  </si>
  <si>
    <t>Montáž opláštění ruční natavením zesíleným</t>
  </si>
  <si>
    <t>230210013</t>
  </si>
  <si>
    <t>Montáž opláštění ruční ovinem páskou za studena 2 vrstvy</t>
  </si>
  <si>
    <t>230230031</t>
  </si>
  <si>
    <t>Tlakové zkoušky hlavní vzduchem 2,5 MPa DN 50</t>
  </si>
  <si>
    <t>1. V cenách jsou započteny i náklady na: a) přípravu potrubí k tlakové zkoušce, b) napojení kompresorů, c) zhotovení a montáž přepouštěcích obtoků, d) tlakování potrubí spřepouštěním,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t>
  </si>
  <si>
    <t>286135970</t>
  </si>
  <si>
    <t>potrubí dvouvrstvé PE100 s 10% signalizační vrstvou, SDR 11, 50x4,6. L=12m</t>
  </si>
  <si>
    <t>286148120</t>
  </si>
  <si>
    <t>koleno 90°, SDR 11, PE 100, PN 16, d 50</t>
  </si>
  <si>
    <t>286148380</t>
  </si>
  <si>
    <t>koleno 45°, SDR 11, PE 100, PN 16, d 50</t>
  </si>
  <si>
    <t>286151730T</t>
  </si>
  <si>
    <t>tvarovka T-kus, SDR11, PE100, d 40/200</t>
  </si>
  <si>
    <t>286159710-Z1</t>
  </si>
  <si>
    <t>Přechodka zemní PE 100, d 40/50</t>
  </si>
  <si>
    <t>286159710-Z2</t>
  </si>
  <si>
    <t>Přechodka nad zemní PE 100, d 40/50</t>
  </si>
  <si>
    <t>590309740-1</t>
  </si>
  <si>
    <t>Izol. páska tepelněsmršť. (tvarovky-navrt.)</t>
  </si>
  <si>
    <t>590309750</t>
  </si>
  <si>
    <t>páska okrajová izolační 1000 x 50 x 10 mm, bal. 60 m</t>
  </si>
  <si>
    <t>451572111</t>
  </si>
  <si>
    <t>Lože pod potrubí, stoky a drobné objekty v otevřeném výkopu z kameniva drobného těženého 0 až 4 mm</t>
  </si>
  <si>
    <t>0.15*(0.8*5)=0,6000 [A]</t>
  </si>
  <si>
    <t>899722111</t>
  </si>
  <si>
    <t>Krytí potrubí z plastů výstražnou fólií z PVC šířky 20 cm</t>
  </si>
  <si>
    <t>043203000</t>
  </si>
  <si>
    <t>Inženýrská činnost zkoušky a ostatní měření ostatní měření, monitoring bez rozlišení</t>
  </si>
  <si>
    <t>SO-05</t>
  </si>
  <si>
    <t>přípojka silnoproudu</t>
  </si>
  <si>
    <t>152216</t>
  </si>
  <si>
    <t>kabel 1kV AYKY 3x120+70</t>
  </si>
  <si>
    <t>210010123</t>
  </si>
  <si>
    <t>trubka plast volně uložená do pr.50mm</t>
  </si>
  <si>
    <t>210010125</t>
  </si>
  <si>
    <t>trubka plast volně uložená do pr.110mm</t>
  </si>
  <si>
    <t>210191511</t>
  </si>
  <si>
    <t>kabelová skříň plast SPP0-SPP9 /osazení bez ukonč.</t>
  </si>
  <si>
    <t>210901087</t>
  </si>
  <si>
    <t>Montáž kabelů hliníkových bez ukončení do 1 kV uložených pevně AMCMK, AYKY, NAYY-J-RE (-O-SM), TFSP, 1 kV, počtu a průřezu žil 3 x 150 mm2</t>
  </si>
  <si>
    <t>321500</t>
  </si>
  <si>
    <t>roura korugovaná FLEX pr.40/32mm</t>
  </si>
  <si>
    <t>321505</t>
  </si>
  <si>
    <t>roura HDPE pr.110/94mm</t>
  </si>
  <si>
    <t>460030072</t>
  </si>
  <si>
    <t>bourání živičných povrchů 6-10cm</t>
  </si>
  <si>
    <t>460030081</t>
  </si>
  <si>
    <t>řezání spáry v asfaltu do 10cm</t>
  </si>
  <si>
    <t>460050704</t>
  </si>
  <si>
    <t>výkop jámy do 2m3 pro stožár VO ruční tz.4/ko1.0</t>
  </si>
  <si>
    <t>460080102</t>
  </si>
  <si>
    <t>bourání betonu tl.5cm</t>
  </si>
  <si>
    <t>460100003</t>
  </si>
  <si>
    <t>pouzdrový základ VO mimo trasu kabelu pr.0,3/1,5m</t>
  </si>
  <si>
    <t>460200174</t>
  </si>
  <si>
    <t>výkop kabel.rýhy šířka 35/hloubka 90cm tz.4/ko1.2</t>
  </si>
  <si>
    <t>460200304</t>
  </si>
  <si>
    <t>výkop kabel.rýhy šířka 50/hloubka 120cm tz.4/ko1.2</t>
  </si>
  <si>
    <t>460420485</t>
  </si>
  <si>
    <t>kabel.lože písek 2x10-15cm plastdesky50/20 na20cm</t>
  </si>
  <si>
    <t>460420488</t>
  </si>
  <si>
    <t>kabel.lože písek 2x10-15cm plastdesky50/30 na30cm</t>
  </si>
  <si>
    <t>460490012</t>
  </si>
  <si>
    <t>Krytí kabelů, spojek, koncovek a odbočnic kabelů výstražnou fólií z PVC včetně vyrovnání povrchu rýhy, rozvinutí a uložení fólie do rýhy, fólie šířky do 25cm</t>
  </si>
  <si>
    <t>340+30=370,0000 [A]</t>
  </si>
  <si>
    <t>460560304</t>
  </si>
  <si>
    <t>Zásyp kabelových rýh ručně s uložením výkopku ve vrstvách včetně zhutnění a urovnání povrchu šířky 50 cm hloubky 120 cm, v hornině třídy 4</t>
  </si>
  <si>
    <t>460600001</t>
  </si>
  <si>
    <t>odvoz zeminy do 10km vč.poplatku za skládku</t>
  </si>
  <si>
    <t>1.2+17+4.73=22,9300 [A]</t>
  </si>
  <si>
    <t>460620014</t>
  </si>
  <si>
    <t>Úprava terénu provizorní úprava terénu včetně odkopání drobných nerovností a zásypu prohlubní se zhutněním, v hornině třídy 4</t>
  </si>
  <si>
    <t>1. Vcenách -0002 až -0003 nejsou zahrnuty dodávku drnů. Tato se oceňuje ve specifikaci. 2. Vcenách -0022 až -0028 nejsou zahrnuty náklady na dodávku obrubníků. Tato dodávka se oceňuje ve specifikaci.</t>
  </si>
  <si>
    <t>460650015</t>
  </si>
  <si>
    <t>podklad nebo zához štěrkopískem</t>
  </si>
  <si>
    <t>460650021</t>
  </si>
  <si>
    <t>betonová vozovka vrstva 5cm vč.materiálu</t>
  </si>
  <si>
    <t>460650042</t>
  </si>
  <si>
    <t>Vozovky a chodníky zřízení podkladní vrstvy včetně rozprostření a úpravy podkladu ze štěrkopísku, včetně zhutnění, tloušťky přes 5 do 10 cm</t>
  </si>
  <si>
    <t>1. Vcenách -0031 až -0035 nejsou započteny náklady na získání sypaniny a její přemístění k místu zabudování. 2. Vceně -0141 nejsou započteny náklady na dodání silničních panelů. Tato dodávka se oceňuje ve specifikaci. 3. Vcenách -0151 až -0153 nejsou započteny náklady na dodávku kostek. Tato dodávka se oceňuje ve specifikaci. 4. Vcenách -0161 až -0162 nejsou započteny náklady na dodávku dlaždic. Tato dodávka se oceňuje ve specifikaci. 5. Vcenách -0901 až -0932 nejsou započteny náklady na dodávku kameniva, kostek a dlaždic.Tato dodávka se oceňuje ve specifikaci</t>
  </si>
  <si>
    <t>46112</t>
  </si>
  <si>
    <t>štěrkopísek 0-16mm</t>
  </si>
  <si>
    <t>46114</t>
  </si>
  <si>
    <t>písek kopaný 0-2mm</t>
  </si>
  <si>
    <t>46134</t>
  </si>
  <si>
    <t>beton B13,5</t>
  </si>
  <si>
    <t>46362</t>
  </si>
  <si>
    <t>krycí deska plastová 50/20/1,2cm</t>
  </si>
  <si>
    <t>46363</t>
  </si>
  <si>
    <t>krycí deska plastová 50/30/1,2cm</t>
  </si>
  <si>
    <t>46383</t>
  </si>
  <si>
    <t>výstražná fólie šířka 0,34m</t>
  </si>
  <si>
    <t>720151</t>
  </si>
  <si>
    <t>skříň PPS 3x160A (SS100/NVE1P) příp +Vtřmeny+Psvor</t>
  </si>
  <si>
    <t>SO-06</t>
  </si>
  <si>
    <t>přípojka slaboproudu</t>
  </si>
  <si>
    <t>Pol13</t>
  </si>
  <si>
    <t>Optický kabel OK9/125 6vláken,SM-G.625D LSOH-gel.</t>
  </si>
  <si>
    <t>Pol80</t>
  </si>
  <si>
    <t>Trubka venkovní PEHD 40 pro optický kabel - výkop vč.zapískování je v projektu elektro</t>
  </si>
  <si>
    <t>Pol81</t>
  </si>
  <si>
    <t>mikrotrubička MT10/5.5</t>
  </si>
  <si>
    <t>SO-07</t>
  </si>
  <si>
    <t>zpevněné plochy</t>
  </si>
  <si>
    <t>Likvidace stávajících zpevněných ploch</t>
  </si>
  <si>
    <t>111201101</t>
  </si>
  <si>
    <t>Odstranění křovin a stromů s odstraněním kořenů průměru kmene do 100 mm do sklonu terénu 1 : 5, při celkové ploše do 1 000 m2</t>
  </si>
  <si>
    <t>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t>
  </si>
  <si>
    <t>111201401</t>
  </si>
  <si>
    <t>Spálení odstraněných křovin a stromů na hromadách průměru kmene do 100 mm pro jakoukoliv plochu</t>
  </si>
  <si>
    <t>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t>
  </si>
  <si>
    <t>111211131</t>
  </si>
  <si>
    <t>Pálení větví stromů se snášením na hromady listnatých v rovině nebo ve svahu do 1:3, průměru kmene do 30 cm</t>
  </si>
  <si>
    <t>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t>
  </si>
  <si>
    <t>112101102</t>
  </si>
  <si>
    <t>Kácení stromů s odřezáním kmene a s odvětvením listnatých, průměru kmene přes 300 do 500 mm</t>
  </si>
  <si>
    <t>1. Ceny lze použít i pro odstranění stromů ze sesuté zeminy, vývratů a polomů. 2. Vceně jsou započteny i náklady na případné nutné odklizení kmene a větví odděleně na vzdálenost do 50 m nebo s naložením na dopravní prostředek. 3. Průměr kmene se měří v místě řezu. 4. Ceny nelze užít vpřípadě,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t>
  </si>
  <si>
    <t>112201102</t>
  </si>
  <si>
    <t>Odstranění pařezů s jejich vykopáním, vytrháním nebo odstřelením, s přesekáním kořenů průměru přes 300 do 500 mm</t>
  </si>
  <si>
    <t>1. Ceny lze použít i pro odstranění pařezů ze sesuté zeminy, vývratů a polomů. 2. Vceně jsou započteny i náklady na případné nutné odklizení pařezů na hromady na vzdálenost do 50 m nebo naložení na dopravní prostředek. 3. Mají-li se odstraňovat pařezy z pokáceného souvislého lesního porostu, lze počet pařezů stanovit spřihlédnutím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t>
  </si>
  <si>
    <t>113151111</t>
  </si>
  <si>
    <t>Rozebírání zpevněných ploch s přemístěním na skládku na vzdálenost do 20 m nebo s naložením na dopravní prostředek ze silničních panelů</t>
  </si>
  <si>
    <t>Viz. - SO 07 D.2.-01679=679,0000 [A]</t>
  </si>
  <si>
    <t>1. Cena je určena pro rozebírání silničních panelů jakýchkoliv rozměrů kladených do lože zkameniva včetně odstranění lože.</t>
  </si>
  <si>
    <t>zásyp šachty6=6,0000 [A]</t>
  </si>
  <si>
    <t>411121121</t>
  </si>
  <si>
    <t>Montáž prefabrikovaných železobetonových stropů se zalitím spár, včetně podpěrné konstrukce, na cementovou maltu ze stropních panelů šířky do 1200 mm a délky do</t>
  </si>
  <si>
    <t>Montáž prefabrikovaných železobetonových stropů se zalitím spár, včetně podpěrné konstrukce, na cementovou maltu ze stropních panelů šířky do 1200 mm a délky do 3800 mm</t>
  </si>
  <si>
    <t>1. Montáž stropních panelů šířky do 600 mm a délky do 3300 mm se oceňuje jako montáž stropní desky. 2. Montáž stropní desky šířky přes 600 mm se ocení jako montáž stropních panelů. 3. Šířkou se rozumí šířka skladebná. 4. Vcenách nejsou započteny náklady na dodávku hlavních materiálů, tato se ocení ve specifikaci..</t>
  </si>
  <si>
    <t>593412150</t>
  </si>
  <si>
    <t>deska stropní plná PZD 119x29x6,5 cm</t>
  </si>
  <si>
    <t>960-R01</t>
  </si>
  <si>
    <t>Zabezpečení topného kanálu před poškozením</t>
  </si>
  <si>
    <t>961044111</t>
  </si>
  <si>
    <t>Bourání základů z betonu prostého</t>
  </si>
  <si>
    <t>Zboženiště0.9*44=39,6000 [A] 
Plotová podezvívka10*(0.4*0.9)=3,6000 [B] 
Stávající plochy45=45,0000 [C]</t>
  </si>
  <si>
    <t>961055111</t>
  </si>
  <si>
    <t>Bourání základů z betonu železového</t>
  </si>
  <si>
    <t>Stávající plochy45=45,0000 [A]</t>
  </si>
  <si>
    <t>962042321</t>
  </si>
  <si>
    <t>Bourání zdiva z betonu prostého nadzákladového objemu přes 1 m3</t>
  </si>
  <si>
    <t>Bet. plochy0.5*12.2646=6,1323 [A] 
ostatní 
Vstup2.5=2,5000 [B] 
beton okolo objektu0.5*16.0633=8,0317 [C] 
Plotová podezvívka10*(0.4*0.9)=3,6000 [D] 
Celkem: A+B+C+D=20,2640 [E]</t>
  </si>
  <si>
    <t>1. Bourání pilířů o průřezu přes 0,36 m2 se oceňuje cenami -2320 a - 2321 jako bourání zdiva nadzákladového zbetonu prostého.</t>
  </si>
  <si>
    <t>966003819</t>
  </si>
  <si>
    <t>Rozebrání dřevěného oplocení se sloupky osové vzdálenosti do 4,00 m, výšky do 2,50 m, osazených do hloubky 1,00 m s příčníky a ocelovými sloupky z tyčoviny půle</t>
  </si>
  <si>
    <t>Rozebrání dřevěného oplocení se sloupky osové vzdálenosti do 4,00 m, výšky do 2,50 m, osazených do hloubky 1,00 m s příčníky a ocelovými sloupky z tyčoviny půlené</t>
  </si>
  <si>
    <t>3 plotové pole3*3.5=10,5000 [A] 
plotové pole u budoucího plyn. kiosku3.5=3,5000 [B] 
Celkem: A+B=14,0000 [C]</t>
  </si>
  <si>
    <t>966071711</t>
  </si>
  <si>
    <t>Bourání plotových sloupků a vzpěr ocelových trubkových nebo profilovaných výšky do 2,50 m zabetonovaných</t>
  </si>
  <si>
    <t>966071822</t>
  </si>
  <si>
    <t>Rozebrání oplocení z pletiva drátěného se čtvercovými oky, výšky přes 1,6 do 2,0 m</t>
  </si>
  <si>
    <t>1. V cenách nejsou započteny náklady na demontáž sloupků.</t>
  </si>
  <si>
    <t>997006511</t>
  </si>
  <si>
    <t>Vodorovná doprava suti na skládku s naložením na dopravní prostředek a složením do 100 m</t>
  </si>
  <si>
    <t>1. Pro volbu ceny je rozhodující dopravní vzdálenost těžiště skládky a půdorysné plochy objektu.</t>
  </si>
  <si>
    <t>997006512</t>
  </si>
  <si>
    <t>Vodorovná doprava suti na skládku s naložením na dopravní prostředek a složením přes 100 m do 1 km</t>
  </si>
  <si>
    <t>997006519</t>
  </si>
  <si>
    <t>Vodorovná doprava suti na skládku s naložením na dopravní prostředek a složením Příplatek k ceně za každý další i započatý 1 km</t>
  </si>
  <si>
    <t>997006551</t>
  </si>
  <si>
    <t>Hrubé urovnání suti na skládce bez zhutnění</t>
  </si>
  <si>
    <t>1. Cena nezahrnuje náklady na poplatek za skládku; tyto lze ocenit cenami souboru cen 997 01-38 Poplatek za uložení stavebního odpadu na skládku katalogu 801-3 Budovy a haly - bourání konstrukcí.</t>
  </si>
  <si>
    <t>HZS4112</t>
  </si>
  <si>
    <t>Hodinové zúčtovací sazby ostatních profesí obsluha stavebních strojů a zařízení řidič speciálních vozidel</t>
  </si>
  <si>
    <t>HZS4121</t>
  </si>
  <si>
    <t>Hodinové zúčtovací sazby ostatních profesí obsluha stavebních strojů a zařízení obsluha strojů</t>
  </si>
  <si>
    <t>ZP-001</t>
  </si>
  <si>
    <t>Zpevné plochy - mimoareálové</t>
  </si>
  <si>
    <t>564730111</t>
  </si>
  <si>
    <t>Podklad nebo kryt z kameniva hrubého drceného vel. 16-32 mm s rozprostřením a zhutněním, po zhutnění tl. 100 mm</t>
  </si>
  <si>
    <t>plocha pro kontejner na kom.ů odpas2*1.7=3,4000 [A]</t>
  </si>
  <si>
    <t>567911111</t>
  </si>
  <si>
    <t>Podklad z mezerovitého betonu MCB tl. 100 mm</t>
  </si>
  <si>
    <t>1. Vcenách jsou započteny i náklady na: a) ošetření povrchu podkladu vodou, b) postřik proti odpařování vody.</t>
  </si>
  <si>
    <t>581124115</t>
  </si>
  <si>
    <t>Kryt z prostého betonu komunikací pro pěší tl. 150 mm</t>
  </si>
  <si>
    <t>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t>
  </si>
  <si>
    <t>404441200</t>
  </si>
  <si>
    <t>značka dopravní svislá reflexní zákazová B AL- NK 900 mm</t>
  </si>
  <si>
    <t>B11=1,0000 [A] 
B21=1,0000 [B] 
B281=1,0000 [C] 
Celkem: A+B+C=3,0000 [D]</t>
  </si>
  <si>
    <t>404442370</t>
  </si>
  <si>
    <t>značka dopravní svislá reflexní AL- NK 750 x 750 mm</t>
  </si>
  <si>
    <t>E - mimo poradenské centrum UJEP1=1,0000 [A]</t>
  </si>
  <si>
    <t>404442910</t>
  </si>
  <si>
    <t>značka dopravní svislá reflexní AL- NK 700 x 200 mm</t>
  </si>
  <si>
    <t>E8b1=1,0000 [A]</t>
  </si>
  <si>
    <t>404452250</t>
  </si>
  <si>
    <t>sloupek Zn 60 - 350</t>
  </si>
  <si>
    <t>404452400</t>
  </si>
  <si>
    <t>patka hliníková pro sloupek D 60 mm</t>
  </si>
  <si>
    <t>404452530</t>
  </si>
  <si>
    <t>víčko plastové na sloupek 60</t>
  </si>
  <si>
    <t>404452560</t>
  </si>
  <si>
    <t>upínací svorka na sloupek D 60 mm</t>
  </si>
  <si>
    <t>914111111</t>
  </si>
  <si>
    <t>Montáž svislé dopravní značky základní velikosti do 1 m2 objímkami na sloupky nebo konzoly</t>
  </si>
  <si>
    <t>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t>
  </si>
  <si>
    <t>914511112</t>
  </si>
  <si>
    <t>Montáž sloupku dopravních značek délky do 3,5 m do hliníkové patky</t>
  </si>
  <si>
    <t>B11=1,0000 [A] 
E - mimo poradenské centrum UJEP1=1,0000 [B] 
B21=1,0000 [C] 
B281=1,0000 [D] 
E8b1=1,0000 [E] 
Celkem: A+B+C+D+E=5,0000 [F]</t>
  </si>
  <si>
    <t>1. V cenách jsou započteny i náklady na: a) vykopání jamek s odhozem výkopku na vzdálenost do 3 m, b) osazení sloupku včetně montáže a dodávkyplastového víčka, 2. Vcenách -1111 jsou započteny i náklady na betonový základ. 3. V cenách -1112 jsou započteny i náklady na hliníkovou patku sbetonovým základem. 4. V cenách nejsou započteny náklady na: a) dodání sloupku, tyto se oceňují ve specifikaci b) naložení a odklizení výkopku, tyto se oceňují cenami části A01 katalogu 800-1 Zemní práce.</t>
  </si>
  <si>
    <t>915211111</t>
  </si>
  <si>
    <t>Vodorovné dopravní značení stříkaným plastem dělící čára šířky 125 mm souvislá bílá základní</t>
  </si>
  <si>
    <t>Značení park. místa6*12+3*8.5=97,5000 [A] 
pruhy15=15,0000 [B] 
Celkem: A+B=112,5000 [C]</t>
  </si>
  <si>
    <t>1. Ceny jsou určeny pro dělicí čáry souvislé č. V1a bílé, přerušované č. V2a bílé, vodící č. V4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t>
  </si>
  <si>
    <t>915611111</t>
  </si>
  <si>
    <t>Předznačení pro vodorovné značení stříkané barvou nebo prováděné z nátěrových hmot liniové dělicí čáry, vodicí proužky</t>
  </si>
  <si>
    <t>1. Množství měrných jednotek se určuje: a) pro cenu -1111 v m délky dělicí čáry nebo vodícího proužku (včetně mezer), b) pro cenu -1112 v m2 natírané nebo stříkané plochy.</t>
  </si>
  <si>
    <t>916781112</t>
  </si>
  <si>
    <t>Zpomalovací práh plastový pro přejezdovou rychlost 20 km/h</t>
  </si>
  <si>
    <t>Z1215=15,0000 [A]</t>
  </si>
  <si>
    <t>1. Vceně jsou započteny i náklady na upevňovací materiál včetně vyvrtání otvorů, osazení a dodání prahu svyztužením ocelovými pruty.</t>
  </si>
  <si>
    <t>998225111</t>
  </si>
  <si>
    <t>Přesun hmot pro komunikace s krytem z kameniva, monolitickým betonovým nebo živičným dopravní vzdálenost do 200 m jakékoliv délky objektu</t>
  </si>
  <si>
    <t>1. Ceny lze použít i pro plochy letišť skrytem monolitickým betonovým nebo živičným.</t>
  </si>
  <si>
    <t>ZP-002</t>
  </si>
  <si>
    <t>Zpevné plochy - Vnitroareálové</t>
  </si>
  <si>
    <t>005724800</t>
  </si>
  <si>
    <t>osivo směs jetelotravní</t>
  </si>
  <si>
    <t>115101202</t>
  </si>
  <si>
    <t>Čerpání vody na dopravní výšku do 10 m s uvažovaným průměrným přítokem přes 500 do 1 000 l/min</t>
  </si>
  <si>
    <t>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t>
  </si>
  <si>
    <t>115101222</t>
  </si>
  <si>
    <t>Čerpání vody na dopravní výšku přes 10 do 25 m s uvažovaným průměrným přítokem přes 500 do 1 000 l/min</t>
  </si>
  <si>
    <t>121101103</t>
  </si>
  <si>
    <t>Sejmutí ornice nebo lesní půdy s vodorovným přemístěním na hromady v místě upotřebení nebo na dočasné či trvalé skládky se složením, na vzdálenost přes 100 do 2</t>
  </si>
  <si>
    <t>Sejmutí ornice nebo lesní půdy s vodorovným přemístěním na hromady v místě upotřebení nebo na dočasné či trvalé skládky se složením, na vzdálenost přes 100 do 250 m</t>
  </si>
  <si>
    <t>Zatrav. tvárnice110.000=110,0000 [A] 
zámk. dlažba13.5+12+59.1=84,6000 [B] 
zámk. dlažba - slepec2*1.1+1=3,2000 [C] 
pojezdová plocha350=350,0000 [D] 
Chodník CH176.6=76,6000 [E] 
ostatní plochy250=250,0000 [F] 
Celkem: A+B+C+D+E+F=874,4000 [G] 
874.4*0.15=131,1600 [H]</t>
  </si>
  <si>
    <t>122101102</t>
  </si>
  <si>
    <t>Odkopávky a prokopávky nezapažené s přehozením výkopku na vzdálenost do 3 m nebo s naložením na dopravní prostředek v horninách tř. 1 a 2 přes 100 do 1 000 m3</t>
  </si>
  <si>
    <t>874.4*0.2=174,8800 [A]</t>
  </si>
  <si>
    <t>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t>
  </si>
  <si>
    <t>122201103</t>
  </si>
  <si>
    <t>Odkopávky a prokopávky nezapažené s přehozením výkopku na vzdálenost do 3 m nebo s naložením na dopravní prostředek v hornině tř. 3 přes 1 000 do 5 000 m3</t>
  </si>
  <si>
    <t>874.4*0.4=349,7600 [A]</t>
  </si>
  <si>
    <t>122201109</t>
  </si>
  <si>
    <t>Odkopávky a prokopávky nezapažené s přehozením výkopku na vzdálenost do 3 m nebo s naložením na dopravní prostředek v hornině tř. 3 Příplatek k cenám za lepivos</t>
  </si>
  <si>
    <t>Odkopávky a prokopávky nezapažené s přehozením výkopku na vzdálenost do 3 m nebo s naložením na dopravní prostředek v hornině tř. 3 Příplatek k cenám za lepivost horniny tř. 3</t>
  </si>
  <si>
    <t>122301102</t>
  </si>
  <si>
    <t>Odkopávky a prokopávky nezapažené s přehozením výkopku na vzdálenost do 3 m nebo s naložením na dopravní prostředek v hornině tř. 4 přes 100 do 1 000 m3</t>
  </si>
  <si>
    <t>122301109</t>
  </si>
  <si>
    <t>Odkopávky a prokopávky nezapažené s přehozením výkopku na vzdálenost do 3 m nebo s naložením na dopravní prostředek v hornině tř. 4 Příplatek k cenám za lepivos</t>
  </si>
  <si>
    <t>Odkopávky a prokopávky nezapažené s přehozením výkopku na vzdálenost do 3 m nebo s naložením na dopravní prostředek v hornině tř. 4 Příplatek k cenám za lepivost horniny tř. 4</t>
  </si>
  <si>
    <t>155131312</t>
  </si>
  <si>
    <t>Zřízení protierozního zpevnění svahů geomříží nebo georohoží včetně plošného kotvení ocelovými skobami, ve sklonu přes 1:2 do 1:1</t>
  </si>
  <si>
    <t>Chodník CH1 - předpoklad - 4 vrstvy4*6.5*(35.2+7.8)=1 118,0000 [A]</t>
  </si>
  <si>
    <t>1. Vcenách jsou započteny i náklady na ukotvení horního okraje geomříže nebo georohože do mělké rýhy ocelovými skobami, na zřízení rýhy i její zasypání, na instalaci geomříže nebo georohože včetně přesahů a na plošné kotvení ocelovými skobami zbetonářské oceli. 2. Vcenách nejsou započteny náklady na dodávku geomříží nebo georohoží, která se oceňuje ve specifikaci. Ztratné včetně přesahů a kotvení krajů lze stanovit ve výši 15 až 20 %.</t>
  </si>
  <si>
    <t>874.4=874,4000 [A]</t>
  </si>
  <si>
    <t>167101103</t>
  </si>
  <si>
    <t>Nakládání, skládání a překládání neulehlého výkopku nebo sypaniny skládání nebo překládání, z hornin tř. 1 až 4</t>
  </si>
  <si>
    <t>171101103</t>
  </si>
  <si>
    <t>Uložení sypaniny do násypů s rozprostřením sypaniny ve vrstvách a s hrubým urovnáním zhutněných s uzavřením povrchu násypu z hornin soudržných s předepsanou mír</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</si>
  <si>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</si>
  <si>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Chodník CH1 - předpoklad - 16/32(35.2+7.8)*(2.47+3.3)=248,1100 [A] 
Chodník CH1 - předpoklad - 0/63(35.2+7.8)*6.12=263,1600 [B] 
Celkem: A+B=511,2700 [C]</t>
  </si>
  <si>
    <t>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t>
  </si>
  <si>
    <t>171151101</t>
  </si>
  <si>
    <t>Hutnění boků násypů z hornin soudržných a sypkých pro jakýkoliv sklon, délku a míru zhutnění svahu</t>
  </si>
  <si>
    <t>Zatrav. tvárnice110.000=110,0000 [A] 
stabilizaceChodník CH1 - předpoklad - 4 vrstvy4*6.5*(35.2+7.8)=1 118,0000 [B] 
Celkem: A+B=1 228,0000 [C]</t>
  </si>
  <si>
    <t>874.4=874,4000 [A] 
A * 1.9Koeficient množství=1 661,3600 [B]</t>
  </si>
  <si>
    <t>181111112</t>
  </si>
  <si>
    <t>Plošná úprava terénu v zemině tř. 1 až 4 s urovnáním povrchu bez doplnění ornice souvislé plochy do 500 m2 při nerovnostech terénu přes 50 do 100 mm na svahu př</t>
  </si>
  <si>
    <t>Plošná úprava terénu v zemině tř. 1 až 4 s urovnáním povrchu bez doplnění ornice souvislé plochy do 500 m2 při nerovnostech terénu přes 50 do 100 mm na svahu přes 1:5 do 1:2</t>
  </si>
  <si>
    <t>Předpokládané upravované plochy500=500,0000 [A]</t>
  </si>
  <si>
    <t>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Vcenách o sklonu svahu přes 1:1 jsou uvažovány podmínky pro svahy běžně schůdné; bez použití lezeckých technik. Vpřípadě použití lezeckých technik se tyto náklady oceňují individuálně.</t>
  </si>
  <si>
    <t>181411122</t>
  </si>
  <si>
    <t>Založení trávníku na půdě předem připravené plochy do 1000 m2 výsevem včetně utažení lučního na svahu přes 1:5 do 1:2</t>
  </si>
  <si>
    <t>182301122</t>
  </si>
  <si>
    <t>Rozprostření a urovnání ornice ve svahu sklonu přes 1:5 při souvislé ploše do 500 m2, tl. vrstvy přes 100 do 150 mm</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</si>
  <si>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</si>
  <si>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583439330</t>
  </si>
  <si>
    <t>kamenivo drcené hrubé prané frakce 16-32 třída B</t>
  </si>
  <si>
    <t>Chodník CH1 - předpoklad - 16/32(35.2+7.8)*(2.47+3.3)=248,1100 [A] 
A * 1.9Koeficient množství=471,4090 [B]</t>
  </si>
  <si>
    <t>583441970</t>
  </si>
  <si>
    <t>štěrkodrť frakce 0-63</t>
  </si>
  <si>
    <t>Chodník CH1 - předpoklad - 0/63(35.2+7.8)*6.12=263,1600 [A] 
Celkem: A=263,1600 [B] 
B * 1.9Koeficient množství=500,0040 [C]</t>
  </si>
  <si>
    <t>693210230</t>
  </si>
  <si>
    <t>geomříže jednoosé HDPE s tahovou pevností 90 kN/m</t>
  </si>
  <si>
    <t>562451410</t>
  </si>
  <si>
    <t>dlažba zatravňovací recyklovaný PE, 33 x 33 x 5 cm nosnost 350 t/m2</t>
  </si>
  <si>
    <t>564751111</t>
  </si>
  <si>
    <t>Podklad nebo kryt z kameniva hrubého drceného vel. 32-63 mm s rozprostřením a zhutněním, po zhutnění tl. 150 mm</t>
  </si>
  <si>
    <t>Stabilizace podloží450=450,0000 [A]</t>
  </si>
  <si>
    <t>564760011</t>
  </si>
  <si>
    <t>Podklad nebo kryt z kameniva hrubého drceného vel. 8-16 mm s rozprostřením a zhutněním, po zhutnění tl. 200 mm</t>
  </si>
  <si>
    <t>zámk. dlažba13.5+12+59.1=84,6000 [A] 
zámk. dlažba - slepec2*1.1+1=3,2000 [B] 
Celkem: A+B=87,8000 [C]</t>
  </si>
  <si>
    <t>564760111</t>
  </si>
  <si>
    <t>Podklad nebo kryt z kameniva hrubého drceného vel. 16-32 mm s rozprostřením a zhutněním, po zhutnění tl. 200 mm</t>
  </si>
  <si>
    <t>Zatrav. tvárnice110.000=110,0000 [A]</t>
  </si>
  <si>
    <t>564801111</t>
  </si>
  <si>
    <t>Podklad ze štěrkodrti ŠD s rozprostřením a zhutněním, po zhutnění tl. 30 mm</t>
  </si>
  <si>
    <t>Vyrovnývací drť110.000=110,0000 [A]</t>
  </si>
  <si>
    <t>564811111</t>
  </si>
  <si>
    <t>Podklad ze štěrkodrti ŠD s rozprostřením a zhutněním, po zhutnění tl. 50 mm</t>
  </si>
  <si>
    <t>564861111</t>
  </si>
  <si>
    <t>Podklad ze štěrkodrti ŠD s rozprostřením a zhutněním, po zhutnění tl. 200 mm</t>
  </si>
  <si>
    <t>pojezdová plocha350=350,0000 [A] 
Chodník CH176.6=76,6000 [B] 
Celkem: A+B=426,6000 [C]</t>
  </si>
  <si>
    <t>564871111</t>
  </si>
  <si>
    <t>Podklad ze štěrkodrti ŠD s rozprostřením a zhutněním, po zhutnění tl. 250 mm</t>
  </si>
  <si>
    <t>564952111</t>
  </si>
  <si>
    <t>Podklad z mechanicky zpevněného kameniva MZK (minerální beton) s rozprostřením a s hutněním, po zhutnění tl. 150 mm</t>
  </si>
  <si>
    <t>pojezdová plocha350=350,0000 [A]</t>
  </si>
  <si>
    <t>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t>
  </si>
  <si>
    <t>565165111</t>
  </si>
  <si>
    <t>Asfaltový beton vrstva podkladní ACP 16 (obalované kamenivo střednězrnné - OKS) s rozprostřením a zhutněním v pruhu šířky do 3 m, po zhutnění tl. 80 mm</t>
  </si>
  <si>
    <t>1. ČSN EN 13108-1 připouští pro ACP 16 pouze tl. 50 až 80 mm.</t>
  </si>
  <si>
    <t>577134111</t>
  </si>
  <si>
    <t>Asfaltový beton vrstva obrusná ACO 11 (ABS) s rozprostřením a se zhutněním z nemodifikovaného asfaltu v pruhu šířky do 3 m tř. I, po zhutnění tl. 40 mm</t>
  </si>
  <si>
    <t>1. ČSN EN 13108-1 připouští pro ACO 11 pouze tl. 35 až 50 mm.</t>
  </si>
  <si>
    <t>577145112</t>
  </si>
  <si>
    <t>Asfaltový beton vrstva ložní ACL 16 (ABH) s rozprostřením a zhutněním z nemodifikovaného asfaltu v pruhu šířky do 3 m, po zhutnění tl. 50 mm</t>
  </si>
  <si>
    <t>Chodník CH176.6=76,6000 [A]</t>
  </si>
  <si>
    <t>1. ČSN EN 13108-1 připouští pro ACL 16 pouze tl. 50 až 70 mm.</t>
  </si>
  <si>
    <t>577154111</t>
  </si>
  <si>
    <t>Asfaltový beton vrstva obrusná ACO 11 (ABS) s rozprostřením a se zhutněním z nemodifikovaného asfaltu v pruhu šířky do 3 m tř. I, po zhutnění tl. 60 mm</t>
  </si>
  <si>
    <t>592451100</t>
  </si>
  <si>
    <t>dlažba skladebná betonová základní 20x10x6 cm přírodní</t>
  </si>
  <si>
    <t>zámk. dlažba13.5+12+59.1=84,6000 [A] 
Celkem: A=84,6000 [B] 
B * 1.1Koeficient množství=93,0600 [C]</t>
  </si>
  <si>
    <t>592451190</t>
  </si>
  <si>
    <t>dlažba skladebná betonová slepecká 20x10x6 cm barevná</t>
  </si>
  <si>
    <t>zámk. dlažba - slepec2*1.1+1=3,2000 [A] 
A * 1.1Koeficient množství=3,5200 [B]</t>
  </si>
  <si>
    <t>593531213</t>
  </si>
  <si>
    <t>Kladení dlažby z plastových vegetačních tvárnic komunikací pro pěší s vyrovnávací vrstvou z kameniva tl. do 20 mm a s vyplněním vegetačních otvorů bez zámku tl.</t>
  </si>
  <si>
    <t>Kladení dlažby z plastových vegetačních tvárnic komunikací pro pěší s vyrovnávací vrstvou z kameniva tl. do 20 mm a s vyplněním vegetačních otvorů bez zámku tl. do 60 mm, pro plochy přes 100 do 300 m2</t>
  </si>
  <si>
    <t>1. V cenách nejsou započteny náklady na: a) dodávku vegetačních tvárnic, které se oceňují ve specifikaci; ztratné lze dohodnout ve výši 1 %, b) dodávku výplně do vegetačních otvorů, které se oceňují ve specifikaci, c) nosnou vrstvu ze štěrkodrti, které se oceňují cenami souboru cen 564 8.-11, d) založení trávníku. Tyto náklady se oceňují cenami souboru cen 18040-51 části A02 katalogu 823-1 Plochy a úprava území.</t>
  </si>
  <si>
    <t>596211110</t>
  </si>
  <si>
    <t>Kladení dlažby z betonových zámkových dlaždic komunikací pro pěší s ložem z kameniva těženého nebo drceného tl. do 40 mm, s vyplněním spár s dvojitým 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</si>
  <si>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</si>
  <si>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 Pro volbu cen dlažeb platí toto rozdělení: Skupina A: dlažby zprvků stejného tvaru, Skupina B: dlažby zprvků dvou a více tvarů nebo zobrazců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</si>
  <si>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</si>
  <si>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dvou barev za dlažbu z prvků</t>
  </si>
  <si>
    <t>zámk. dlažba - slepec2*1.1+1=3,2000 [A]</t>
  </si>
  <si>
    <t>404442120</t>
  </si>
  <si>
    <t>značka dopravní svislá reflexní zákazová C AL- NK 700 mm</t>
  </si>
  <si>
    <t>C2b1=1,0000 [A]</t>
  </si>
  <si>
    <t>404442310</t>
  </si>
  <si>
    <t>značka dopravní svislá reflexní AL- NK 500 x 500 mm</t>
  </si>
  <si>
    <t>E8d1=1,0000 [A]</t>
  </si>
  <si>
    <t>404442570</t>
  </si>
  <si>
    <t>značka dopravní svislá reflexní AL- NK 500 x 700 mm</t>
  </si>
  <si>
    <t>IP121=1,0000 [A]</t>
  </si>
  <si>
    <t>592174090</t>
  </si>
  <si>
    <t>obrubník betonový chodníkový vibrolisovaný 100x8x25 cm</t>
  </si>
  <si>
    <t>Zatrav. tvárnice9.8+11.1+10.21=31,1100 [A] 
zámk. dlažba(19.15+15.75+9.5+1)+(19.9)+(2*4.85+3.1)=78,1000 [B] 
Chodník CH12*37+2*7.65+2*(2*1.65+3)=101,9000 [C] 
Celkem: A+B+C=211,1100 [D] 
D * 1.05Koeficient množství=221,6655 [E]</t>
  </si>
  <si>
    <t>592174170</t>
  </si>
  <si>
    <t>obrubník betonový chodníkový vibrolisovaný 100x10x25 cm</t>
  </si>
  <si>
    <t>pojezdová plocha9.65+19.9+(3.31+2*3.5+2.6)=42,4600 [A] 
Celkem: A=42,4600 [B] 
B * 1.05Koeficient množství=44,5830 [C]</t>
  </si>
  <si>
    <t>IP121=1,0000 [A] 
C2b1=1,0000 [B] 
Celkem: A+B=2,0000 [C]</t>
  </si>
  <si>
    <t>V10b22.5+5*6=52,5000 [A]</t>
  </si>
  <si>
    <t>915231111</t>
  </si>
  <si>
    <t>Vodorovné dopravní značení stříkaným plastem přechody pro chodce, šipky, symboly nápisy bílé základní</t>
  </si>
  <si>
    <t>invalidní stání2*1=2,0000 [A]</t>
  </si>
  <si>
    <t>915621111</t>
  </si>
  <si>
    <t>Předznačení pro vodorovné značení stříkané barvou nebo prováděné z nátěrových hmot plošné šipky, symboly, nápisy</t>
  </si>
  <si>
    <t>916231213</t>
  </si>
  <si>
    <t>Osazení chodníkového obrubníku betonového se zřízením lože, s vyplněním a zatřením spár cementovou maltou stojatého s boční opěrou z betonu prostého tř. C 12/15</t>
  </si>
  <si>
    <t>Osazení chodníkového obrubníku betonového se zřízením lože, s vyplněním a zatřením spár cementovou maltou stojatého s boční opěrou z betonu prostého tř. C 12/15, do lože z betonu prostého téže značky</t>
  </si>
  <si>
    <t>Zatrav. tvárnice9.8+11.1+10.21=31,1100 [A] 
zámk. dlažba(19.15+15.75+9.5+1)+(19.9)+(2*4.85+3.1)=78,1000 [B] 
pojezdová plocha9.65+19.9+(3.31+2*3.5+2.6)=42,4600 [C] 
Chodník CH12*37+2*7.65+2*(2*1.65+3)=101,9000 [D] 
Celkem: A+B+C+D=253,5700 [E]</t>
  </si>
  <si>
    <t>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zdlažebních kostek. 3. V cenách nejsou započteny náklady na dodání obrubníků, tyto se oceňují ve specifikaci.</t>
  </si>
  <si>
    <t>HZS1412</t>
  </si>
  <si>
    <t>Hodinové zúčtovací sazby profesí HSV provádění konstrukcí inženýrských a dopravních staveb dlaždič odborný</t>
  </si>
  <si>
    <t>HZS1422</t>
  </si>
  <si>
    <t>Hodinové zúčtovací sazby profesí HSV provádění konstrukcí inženýrských a dopravních staveb silničář</t>
  </si>
  <si>
    <t>SO-08</t>
  </si>
  <si>
    <t>venkovní osvětlení</t>
  </si>
  <si>
    <t>530011</t>
  </si>
  <si>
    <t>venkovní svítidlo LED na stožárek NEOS 1, 70W - toto svítidlo je již použito v areálu - použít stejný typ</t>
  </si>
  <si>
    <t>561013</t>
  </si>
  <si>
    <t>stožár osvětlovaci pro svítdlo NEOS1 - černý, 6m</t>
  </si>
  <si>
    <t>579051</t>
  </si>
  <si>
    <t>elvýzbroj stožáru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</si>
</sst>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6">
    <font>
      <sz val="10"/>
      <name val="Arial"/>
      <family val="2"/>
    </font>
    <font>
      <b/>
      <sz val="10"/>
      <name val="Arial"/>
      <family val="2"/>
    </font>
    <font>
      <b/>
      <sz val="16"/>
      <color rgb="FFFFFFFF"/>
      <name val="Arial"/>
      <family val="2"/>
    </font>
    <font>
      <b/>
      <sz val="16"/>
      <name val="Arial"/>
      <family val="2"/>
    </font>
    <font>
      <b/>
      <sz val="11"/>
      <name val="Arial"/>
      <family val="2"/>
    </font>
    <font>
      <i/>
      <sz val="10"/>
      <name val="Arial"/>
      <family val="2"/>
    </font>
  </fonts>
  <fills count="7">
    <fill>
      <patternFill/>
    </fill>
    <fill>
      <patternFill patternType="gray125"/>
    </fill>
    <fill>
      <patternFill patternType="solid">
        <fgColor rgb="FFD3D3D3"/>
        <bgColor indexed="64"/>
      </patternFill>
    </fill>
    <fill>
      <patternFill patternType="solid">
        <fgColor rgb="FF006BB2"/>
        <bgColor indexed="64"/>
      </patternFill>
    </fill>
    <fill>
      <patternFill patternType="solid">
        <fgColor rgb="FFFFA500"/>
        <bgColor indexed="64"/>
      </patternFill>
    </fill>
    <fill>
      <patternFill patternType="solid">
        <fgColor rgb="FFADD8E6"/>
        <bgColor indexed="64"/>
      </patternFill>
    </fill>
    <fill>
      <patternFill patternType="solid">
        <fgColor theme="3" tint="0.39998000860214233"/>
        <bgColor indexed="64"/>
      </patternFill>
    </fill>
  </fills>
  <borders count="5">
    <border>
      <left/>
      <right/>
      <top/>
      <bottom/>
      <diagonal/>
    </border>
    <border>
      <left style="thin"/>
      <right style="thin"/>
      <top style="thin"/>
      <bottom style="thin"/>
    </border>
    <border>
      <left/>
      <right/>
      <top/>
      <bottom style="thin"/>
    </border>
    <border>
      <left style="thin"/>
      <right/>
      <top/>
      <bottom/>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xf numFmtId="0" fontId="0" fillId="2" borderId="1" xfId="0" applyFont="1" applyFill="1" applyBorder="1" applyAlignment="1">
      <alignment horizontal="center" vertical="center" wrapText="1"/>
    </xf>
    <xf numFmtId="0" fontId="4" fillId="0" borderId="0" xfId="0" applyFont="1" applyAlignment="1">
      <alignment horizontal="right"/>
    </xf>
    <xf numFmtId="0" fontId="0" fillId="3" borderId="0" xfId="0" applyFont="1" applyFill="1"/>
    <xf numFmtId="0" fontId="2" fillId="3" borderId="0" xfId="0" applyFont="1" applyFill="1" applyAlignment="1">
      <alignment horizontal="center" vertical="center"/>
    </xf>
    <xf numFmtId="0" fontId="0" fillId="0" borderId="0" xfId="0"/>
    <xf numFmtId="0" fontId="1" fillId="0" borderId="0" xfId="0" applyFont="1"/>
    <xf numFmtId="0" fontId="0" fillId="3" borderId="0" xfId="0" applyFont="1" applyFill="1"/>
    <xf numFmtId="0" fontId="3" fillId="0" borderId="0" xfId="0" applyFont="1"/>
    <xf numFmtId="0" fontId="3" fillId="0" borderId="0" xfId="0" applyFont="1" applyAlignment="1">
      <alignment horizontal="right"/>
    </xf>
    <xf numFmtId="0" fontId="0" fillId="0" borderId="0" xfId="0" applyFont="1" applyAlignment="1">
      <alignment horizontal="right"/>
    </xf>
    <xf numFmtId="0" fontId="1" fillId="0" borderId="0" xfId="0" applyFont="1" applyAlignment="1">
      <alignment horizontal="right"/>
    </xf>
    <xf numFmtId="0" fontId="0" fillId="2" borderId="1" xfId="0" applyFont="1" applyFill="1" applyBorder="1" applyAlignment="1">
      <alignment horizontal="center"/>
    </xf>
    <xf numFmtId="4" fontId="0" fillId="0" borderId="0" xfId="0" applyNumberFormat="1" applyFont="1"/>
    <xf numFmtId="0" fontId="0" fillId="0" borderId="1" xfId="0" applyFont="1" applyBorder="1" applyAlignment="1">
      <alignment horizontal="left"/>
    </xf>
    <xf numFmtId="4" fontId="0" fillId="0" borderId="1" xfId="0" applyNumberFormat="1" applyFont="1" applyBorder="1" applyAlignment="1">
      <alignment horizontal="right"/>
    </xf>
    <xf numFmtId="0" fontId="0" fillId="4" borderId="0" xfId="0" applyFont="1" applyFill="1"/>
    <xf numFmtId="0" fontId="0" fillId="0" borderId="1" xfId="0" applyFont="1" applyBorder="1" applyAlignment="1">
      <alignment horizontal="center"/>
    </xf>
    <xf numFmtId="0" fontId="0" fillId="3" borderId="2" xfId="0" applyFont="1" applyFill="1" applyBorder="1"/>
    <xf numFmtId="0" fontId="1" fillId="0" borderId="3" xfId="0" applyFont="1" applyBorder="1"/>
    <xf numFmtId="0" fontId="4" fillId="0" borderId="0" xfId="0" applyFont="1"/>
    <xf numFmtId="0" fontId="0" fillId="2" borderId="1" xfId="0" applyFont="1" applyFill="1" applyBorder="1" applyAlignment="1">
      <alignment horizontal="center" vertical="center" wrapText="1"/>
    </xf>
    <xf numFmtId="0" fontId="0" fillId="4" borderId="2" xfId="0" applyFont="1" applyFill="1" applyBorder="1"/>
    <xf numFmtId="0" fontId="4" fillId="0" borderId="2" xfId="0" applyFont="1" applyBorder="1"/>
    <xf numFmtId="0" fontId="1" fillId="0" borderId="4" xfId="0" applyFont="1" applyBorder="1" applyAlignment="1">
      <alignment horizontal="right"/>
    </xf>
    <xf numFmtId="4" fontId="0" fillId="0" borderId="4" xfId="0" applyNumberFormat="1" applyFont="1" applyBorder="1" applyAlignment="1">
      <alignment horizontal="center"/>
    </xf>
    <xf numFmtId="0" fontId="1" fillId="0" borderId="4" xfId="0" applyFont="1" applyBorder="1" applyAlignment="1">
      <alignment wrapText="1"/>
    </xf>
    <xf numFmtId="0" fontId="0" fillId="0" borderId="0" xfId="0" applyFont="1" applyAlignment="1">
      <alignment wrapText="1"/>
    </xf>
    <xf numFmtId="0" fontId="0" fillId="0" borderId="0" xfId="0" applyFont="1" applyAlignment="1">
      <alignment horizontal="center"/>
    </xf>
    <xf numFmtId="164" fontId="0" fillId="0" borderId="0" xfId="0" applyNumberFormat="1" applyFont="1" applyAlignment="1">
      <alignment horizontal="center"/>
    </xf>
    <xf numFmtId="4" fontId="0" fillId="5" borderId="0" xfId="0" applyNumberFormat="1" applyFont="1" applyFill="1" applyAlignment="1" applyProtection="1">
      <alignment horizontal="center"/>
      <protection locked="0"/>
    </xf>
    <xf numFmtId="4" fontId="0" fillId="0" borderId="0" xfId="0" applyNumberFormat="1" applyFont="1" applyAlignment="1">
      <alignment horizontal="center"/>
    </xf>
    <xf numFmtId="0" fontId="0" fillId="0" borderId="0" xfId="0" applyFont="1" applyAlignment="1">
      <alignment vertical="top"/>
    </xf>
    <xf numFmtId="0" fontId="0"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wrapText="1"/>
    </xf>
    <xf numFmtId="4" fontId="0" fillId="0" borderId="1" xfId="0" applyNumberFormat="1" applyFont="1" applyBorder="1" applyAlignment="1">
      <alignment horizontal="center"/>
    </xf>
    <xf numFmtId="0" fontId="5" fillId="0" borderId="0" xfId="0" applyFont="1" applyAlignment="1" quotePrefix="1">
      <alignment horizontal="left" vertical="center" wrapText="1"/>
    </xf>
    <xf numFmtId="0" fontId="0" fillId="6" borderId="0" xfId="0" applyFill="1"/>
    <xf numFmtId="0" fontId="2" fillId="6" borderId="0" xfId="0" applyFont="1" applyFill="1" applyAlignment="1">
      <alignment horizontal="center" vertical="center"/>
    </xf>
    <xf numFmtId="0" fontId="0" fillId="6" borderId="0" xfId="0" applyFont="1" applyFill="1"/>
    <xf numFmtId="0" fontId="0" fillId="6"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895350</xdr:colOff>
      <xdr:row>0</xdr:row>
      <xdr:rowOff>142875</xdr:rowOff>
    </xdr:from>
    <xdr:to>
      <xdr:col>4</xdr:col>
      <xdr:colOff>1314450</xdr:colOff>
      <xdr:row>2</xdr:row>
      <xdr:rowOff>28575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39150" y="142875"/>
          <a:ext cx="1800225" cy="6000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1</xdr:row>
      <xdr:rowOff>161925</xdr:rowOff>
    </xdr:from>
    <xdr:to>
      <xdr:col>10</xdr:col>
      <xdr:colOff>790575</xdr:colOff>
      <xdr:row>2</xdr:row>
      <xdr:rowOff>57150</xdr:rowOff>
    </xdr:to>
    <xdr:pic>
      <xdr:nvPicPr>
        <xdr:cNvPr id="2" name="Picture 1"/>
        <xdr:cNvPicPr preferRelativeResize="1">
          <a:picLocks noChangeAspect="1"/>
        </xdr:cNvPicPr>
      </xdr:nvPicPr>
      <xdr:blipFill>
        <a:blip r:embed="rId1"/>
        <a:stretch>
          <a:fillRect/>
        </a:stretch>
      </xdr:blipFill>
      <xdr:spPr>
        <a:xfrm>
          <a:off x="13011150" y="4762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topLeftCell="A1">
      <selection activeCell="B10" sqref="B10"/>
    </sheetView>
  </sheetViews>
  <sheetFormatPr defaultColWidth="8.8515625" defaultRowHeight="12.75" customHeight="1"/>
  <cols>
    <col min="1" max="1" width="25.7109375" style="0" customWidth="1"/>
    <col min="2" max="2" width="66.7109375" style="0" customWidth="1"/>
    <col min="3" max="5" width="20.7109375" style="0" customWidth="1"/>
  </cols>
  <sheetData>
    <row r="1" spans="1:5" ht="37.05" customHeight="1">
      <c r="A1" s="38"/>
      <c r="B1" s="39" t="s">
        <v>1</v>
      </c>
      <c r="C1" s="40"/>
      <c r="D1" s="40"/>
      <c r="E1" s="40"/>
    </row>
    <row r="2" spans="1:5" ht="19.95" customHeight="1">
      <c r="A2" s="38"/>
      <c r="B2" s="41"/>
      <c r="C2" s="40"/>
      <c r="D2" s="40"/>
      <c r="E2" s="40"/>
    </row>
    <row r="3" spans="1:5" ht="13.2" customHeight="1">
      <c r="A3" s="38"/>
      <c r="B3" s="41"/>
      <c r="C3" s="40"/>
      <c r="D3" s="40"/>
      <c r="E3" s="40"/>
    </row>
    <row r="4" spans="1:5" ht="19.95" customHeight="1">
      <c r="A4" s="9" t="s">
        <v>2</v>
      </c>
      <c r="B4" s="8" t="s">
        <v>3</v>
      </c>
      <c r="E4" s="6" t="s">
        <v>0</v>
      </c>
    </row>
    <row r="5" spans="1:2" ht="13.2" customHeight="1">
      <c r="A5" s="10" t="s">
        <v>4</v>
      </c>
      <c r="B5" t="s">
        <v>5</v>
      </c>
    </row>
    <row r="6" spans="2:3" ht="13.2" customHeight="1">
      <c r="B6" s="11" t="s">
        <v>6</v>
      </c>
      <c r="C6" s="13">
        <f>SUM(C10:C18)</f>
        <v>0</v>
      </c>
    </row>
    <row r="7" spans="2:3" ht="13.2" customHeight="1">
      <c r="B7" s="11" t="s">
        <v>7</v>
      </c>
      <c r="C7" s="13">
        <f>SUM(E10:E18)</f>
        <v>0</v>
      </c>
    </row>
    <row r="9" spans="1:5" ht="13.2" customHeight="1">
      <c r="A9" s="12" t="s">
        <v>8</v>
      </c>
      <c r="B9" s="12" t="s">
        <v>9</v>
      </c>
      <c r="C9" s="12" t="s">
        <v>10</v>
      </c>
      <c r="D9" s="12" t="s">
        <v>11</v>
      </c>
      <c r="E9" s="12" t="s">
        <v>12</v>
      </c>
    </row>
    <row r="10" spans="1:5" ht="13.2" customHeight="1">
      <c r="A10" s="14" t="s">
        <v>14</v>
      </c>
      <c r="B10" s="14" t="s">
        <v>15</v>
      </c>
      <c r="C10" s="15">
        <f>'SO 00'!M3</f>
        <v>0</v>
      </c>
      <c r="D10" s="15">
        <f>0+'SO 00'!O9+'SO 00'!O13+'SO 00'!O17+'SO 00'!O22+'SO 00'!O26+'SO 00'!O30+'SO 00'!O34+'SO 00'!O38+'SO 00'!O42+'SO 00'!O46+'SO 00'!O50+'SO 00'!O54+'SO 00'!O59+'SO 00'!O63+'SO 00'!O67+'SO 00'!O72+'SO 00'!O76+'SO 00'!O80+'SO 00'!O85+'SO 00'!O89+'SO 00'!O93+'SO 00'!O97+'SO 00'!O101+'SO 00'!O105+'SO 00'!O109</f>
        <v>0</v>
      </c>
      <c r="E10" s="15">
        <f aca="true" t="shared" si="0" ref="E10:E18">C10+D10</f>
        <v>0</v>
      </c>
    </row>
    <row r="11" spans="1:5" ht="13.2" customHeight="1">
      <c r="A11" s="14" t="s">
        <v>140</v>
      </c>
      <c r="B11" s="14" t="s">
        <v>141</v>
      </c>
      <c r="C11" s="15">
        <f>'SO-01'!M3</f>
        <v>0</v>
      </c>
      <c r="D11" s="15"/>
      <c r="E11" s="15">
        <f t="shared" si="0"/>
        <v>0</v>
      </c>
    </row>
    <row r="12" spans="1:5" ht="13.2" customHeight="1">
      <c r="A12" s="14" t="s">
        <v>3584</v>
      </c>
      <c r="B12" s="14" t="s">
        <v>3585</v>
      </c>
      <c r="C12" s="15">
        <f>'SO-02'!M3</f>
        <v>0</v>
      </c>
      <c r="D12" s="15">
        <f>0+'SO-02'!O9+'SO-02'!O13+'SO-02'!O17+'SO-02'!O21+'SO-02'!O25+'SO-02'!O29+'SO-02'!O33+'SO-02'!O37+'SO-02'!O41+'SO-02'!O45+'SO-02'!O49+'SO-02'!O53+'SO-02'!O57+'SO-02'!O61+'SO-02'!O65+'SO-02'!O69+'SO-02'!O73+'SO-02'!O77+'SO-02'!O81+'SO-02'!O85+'SO-02'!O89+'SO-02'!O94+'SO-02'!O99+'SO-02'!O104+'SO-02'!O108+'SO-02'!O112+'SO-02'!O116+'SO-02'!O120+'SO-02'!O124+'SO-02'!O128+'SO-02'!O132+'SO-02'!O137+'SO-02'!O142+'SO-02'!O146+'SO-02'!O150+'SO-02'!O154+'SO-02'!O159+'SO-02'!O163+'SO-02'!O167+'SO-02'!O171+'SO-02'!O175+'SO-02'!O179+'SO-02'!O183+'SO-02'!O187+'SO-02'!O191+'SO-02'!O195+'SO-02'!O199+'SO-02'!O203+'SO-02'!O207+'SO-02'!O211+'SO-02'!O215+'SO-02'!O220+'SO-02'!O224+'SO-02'!O228+'SO-02'!O232+'SO-02'!O236+'SO-02'!O240+'SO-02'!O244+'SO-02'!O248+'SO-02'!O252+'SO-02'!O256+'SO-02'!O260+'SO-02'!O264+'SO-02'!O268+'SO-02'!O272+'SO-02'!O277+'SO-02'!O281+'SO-02'!O285+'SO-02'!O289+'SO-02'!O293+'SO-02'!O297+'SO-02'!O302+'SO-02'!O307+'SO-02'!O312+'SO-02'!O317</f>
        <v>0</v>
      </c>
      <c r="E12" s="15">
        <f t="shared" si="0"/>
        <v>0</v>
      </c>
    </row>
    <row r="13" spans="1:5" ht="13.2" customHeight="1">
      <c r="A13" s="14" t="s">
        <v>3751</v>
      </c>
      <c r="B13" s="14" t="s">
        <v>3752</v>
      </c>
      <c r="C13" s="15">
        <f>'SO-03'!M3</f>
        <v>0</v>
      </c>
      <c r="D13" s="15">
        <f>0+'SO-03'!O9+'SO-03'!O13+'SO-03'!O17+'SO-03'!O21+'SO-03'!O25+'SO-03'!O29+'SO-03'!O33+'SO-03'!O37+'SO-03'!O41+'SO-03'!O45+'SO-03'!O49+'SO-03'!O53+'SO-03'!O57+'SO-03'!O61+'SO-03'!O65+'SO-03'!O69+'SO-03'!O73+'SO-03'!O77+'SO-03'!O81+'SO-03'!O85+'SO-03'!O89+'SO-03'!O93+'SO-03'!O97+'SO-03'!O101+'SO-03'!O105+'SO-03'!O109+'SO-03'!O114+'SO-03'!O119+'SO-03'!O124+'SO-03'!O128+'SO-03'!O132+'SO-03'!O136+'SO-03'!O140+'SO-03'!O144+'SO-03'!O148+'SO-03'!O152+'SO-03'!O157+'SO-03'!O162+'SO-03'!O166+'SO-03'!O170+'SO-03'!O175+'SO-03'!O179+'SO-03'!O183+'SO-03'!O187+'SO-03'!O191+'SO-03'!O195+'SO-03'!O199+'SO-03'!O203+'SO-03'!O207+'SO-03'!O211+'SO-03'!O215+'SO-03'!O219+'SO-03'!O223+'SO-03'!O227+'SO-03'!O231+'SO-03'!O235+'SO-03'!O239+'SO-03'!O243+'SO-03'!O247+'SO-03'!O251+'SO-03'!O255+'SO-03'!O259+'SO-03'!O263+'SO-03'!O267+'SO-03'!O271+'SO-03'!O275+'SO-03'!O280+'SO-03'!O284+'SO-03'!O288+'SO-03'!O292+'SO-03'!O296+'SO-03'!O300+'SO-03'!O304+'SO-03'!O308+'SO-03'!O312+'SO-03'!O316+'SO-03'!O320+'SO-03'!O325+'SO-03'!O329+'SO-03'!O333+'SO-03'!O337+'SO-03'!O341+'SO-03'!O345+'SO-03'!O350+'SO-03'!O355+'SO-03'!O360+'SO-03'!O365+'SO-03'!O370</f>
        <v>0</v>
      </c>
      <c r="E13" s="15">
        <f t="shared" si="0"/>
        <v>0</v>
      </c>
    </row>
    <row r="14" spans="1:5" ht="13.2" customHeight="1">
      <c r="A14" s="14" t="s">
        <v>3851</v>
      </c>
      <c r="B14" s="14" t="s">
        <v>3852</v>
      </c>
      <c r="C14" s="15">
        <f>'SO-04'!M3</f>
        <v>0</v>
      </c>
      <c r="D14" s="15">
        <f>0+'SO-04'!O9+'SO-04'!O13+'SO-04'!O17+'SO-04'!O21+'SO-04'!O25+'SO-04'!O29+'SO-04'!O33+'SO-04'!O37+'SO-04'!O41+'SO-04'!O45+'SO-04'!O49+'SO-04'!O53+'SO-04'!O57+'SO-04'!O61+'SO-04'!O65+'SO-04'!O69+'SO-04'!O73+'SO-04'!O77+'SO-04'!O81+'SO-04'!O85+'SO-04'!O89+'SO-04'!O93+'SO-04'!O98+'SO-04'!O102+'SO-04'!O107+'SO-04'!O111+'SO-04'!O115+'SO-04'!O119+'SO-04'!O123+'SO-04'!O127+'SO-04'!O131+'SO-04'!O135+'SO-04'!O139+'SO-04'!O143+'SO-04'!O147+'SO-04'!O151+'SO-04'!O155+'SO-04'!O159+'SO-04'!O163+'SO-04'!O168+'SO-04'!O173+'SO-04'!O177+'SO-04'!O182+'SO-04'!O187+'SO-04'!O191+'SO-04'!O195</f>
        <v>0</v>
      </c>
      <c r="E14" s="15">
        <f t="shared" si="0"/>
        <v>0</v>
      </c>
    </row>
    <row r="15" spans="1:5" ht="13.2" customHeight="1">
      <c r="A15" s="14" t="s">
        <v>3938</v>
      </c>
      <c r="B15" s="14" t="s">
        <v>3939</v>
      </c>
      <c r="C15" s="15">
        <f>'SO-05'!M3</f>
        <v>0</v>
      </c>
      <c r="D15" s="15">
        <f>0+'SO-05'!O9+'SO-05'!O13+'SO-05'!O17+'SO-05'!O21+'SO-05'!O25+'SO-05'!O29+'SO-05'!O33+'SO-05'!O37+'SO-05'!O41+'SO-05'!O45+'SO-05'!O49+'SO-05'!O53+'SO-05'!O57+'SO-05'!O61+'SO-05'!O65+'SO-05'!O69+'SO-05'!O73+'SO-05'!O77+'SO-05'!O81+'SO-05'!O85+'SO-05'!O89+'SO-05'!O93+'SO-05'!O97+'SO-05'!O101+'SO-05'!O105+'SO-05'!O109+'SO-05'!O113+'SO-05'!O117+'SO-05'!O121+'SO-05'!O125+'SO-05'!O129+'SO-05'!O134+'SO-05'!O138+'SO-05'!O142+'SO-05'!O147+'SO-05'!O151+'SO-05'!O155+'SO-05'!O159</f>
        <v>0</v>
      </c>
      <c r="E15" s="15">
        <f t="shared" si="0"/>
        <v>0</v>
      </c>
    </row>
    <row r="16" spans="1:5" ht="13.2" customHeight="1">
      <c r="A16" s="14" t="s">
        <v>4004</v>
      </c>
      <c r="B16" s="14" t="s">
        <v>4005</v>
      </c>
      <c r="C16" s="15">
        <f>'SO-06'!M3</f>
        <v>0</v>
      </c>
      <c r="D16" s="15">
        <f>0+'SO-06'!O9+'SO-06'!O14+'SO-06'!O18+'SO-06'!O23+'SO-06'!O27+'SO-06'!O31+'SO-06'!O36+'SO-06'!O40+'SO-06'!O44+'SO-06'!O48</f>
        <v>0</v>
      </c>
      <c r="E16" s="15">
        <f t="shared" si="0"/>
        <v>0</v>
      </c>
    </row>
    <row r="17" spans="1:5" ht="13.2" customHeight="1">
      <c r="A17" s="14" t="s">
        <v>4012</v>
      </c>
      <c r="B17" s="14" t="s">
        <v>4013</v>
      </c>
      <c r="C17" s="15">
        <f>'SO-07'!M3</f>
        <v>0</v>
      </c>
      <c r="D17" s="15">
        <f>0+'SO-07'!O10+'SO-07'!O14+'SO-07'!O18+'SO-07'!O22+'SO-07'!O26+'SO-07'!O30+'SO-07'!O34+'SO-07'!O39+'SO-07'!O43+'SO-07'!O48+'SO-07'!O52+'SO-07'!O56+'SO-07'!O60+'SO-07'!O64+'SO-07'!O68+'SO-07'!O72+'SO-07'!O77+'SO-07'!O81+'SO-07'!O85+'SO-07'!O89+'SO-07'!O93+'SO-07'!O97+'SO-07'!O101+'SO-07'!O106+'SO-07'!O110+'SO-07'!O114+'SO-07'!O118+'SO-07'!O124+'SO-07'!O128+'SO-07'!O132+'SO-07'!O137+'SO-07'!O141+'SO-07'!O145+'SO-07'!O149+'SO-07'!O153+'SO-07'!O157+'SO-07'!O161+'SO-07'!O165+'SO-07'!O169+'SO-07'!O173+'SO-07'!O177+'SO-07'!O181+'SO-07'!O186+'SO-07'!O192+'SO-07'!O196+'SO-07'!O200+'SO-07'!O204+'SO-07'!O208+'SO-07'!O212+'SO-07'!O216+'SO-07'!O220+'SO-07'!O224+'SO-07'!O228+'SO-07'!O232+'SO-07'!O236+'SO-07'!O240+'SO-07'!O244+'SO-07'!O248+'SO-07'!O252+'SO-07'!O256+'SO-07'!O260+'SO-07'!O264+'SO-07'!O268+'SO-07'!O272+'SO-07'!O276+'SO-07'!O280+'SO-07'!O284+'SO-07'!O288+'SO-07'!O292+'SO-07'!O297+'SO-07'!O301+'SO-07'!O305+'SO-07'!O309+'SO-07'!O313+'SO-07'!O317+'SO-07'!O321+'SO-07'!O325+'SO-07'!O329+'SO-07'!O333+'SO-07'!O337+'SO-07'!O341+'SO-07'!O345+'SO-07'!O349+'SO-07'!O353+'SO-07'!O357+'SO-07'!O361+'SO-07'!O365+'SO-07'!O369+'SO-07'!O374+'SO-07'!O378+'SO-07'!O382+'SO-07'!O386+'SO-07'!O390+'SO-07'!O394+'SO-07'!O398+'SO-07'!O402+'SO-07'!O406+'SO-07'!O410+'SO-07'!O414+'SO-07'!O418+'SO-07'!O422+'SO-07'!O426+'SO-07'!O430+'SO-07'!O434+'SO-07'!O439+'SO-07'!O444+'SO-07'!O448+'SO-07'!O452+'SO-07'!O456+'SO-07'!O460+'SO-07'!O464</f>
        <v>0</v>
      </c>
      <c r="E17" s="15">
        <f t="shared" si="0"/>
        <v>0</v>
      </c>
    </row>
    <row r="18" spans="1:5" ht="13.2" customHeight="1">
      <c r="A18" s="14" t="s">
        <v>4272</v>
      </c>
      <c r="B18" s="14" t="s">
        <v>4273</v>
      </c>
      <c r="C18" s="15">
        <f>'SO-08'!M3</f>
        <v>0</v>
      </c>
      <c r="D18" s="15">
        <f>0+'SO-08'!O9+'SO-08'!O13+'SO-08'!O17+'SO-08'!O22+'SO-08'!O26+'SO-08'!O30+'SO-08'!O35+'SO-08'!O39+'SO-08'!O43+'SO-08'!O47</f>
        <v>0</v>
      </c>
      <c r="E18" s="15">
        <f t="shared" si="0"/>
        <v>0</v>
      </c>
    </row>
  </sheetData>
  <sheetProtection algorithmName="SHA-512" hashValue="Ay8QtCuUVB2pateM4xXed/i6YK8V6VY9T6F8b5Pwb+eBQfErxo3WZpi5pium4l8wLTUo7EjeqEuKYZN9mtIABQ==" saltValue="bJmk7qWsi7eAGLIiyslC8w==" spinCount="100000" sheet="1" objects="1" scenarios="1"/>
  <mergeCells count="2">
    <mergeCell ref="A1:A3"/>
    <mergeCell ref="B1:B3"/>
  </mergeCells>
  <printOptions/>
  <pageMargins left="0.75" right="0.75" top="1" bottom="1" header="0.5" footer="0.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topLeftCell="A1">
      <pane ySplit="7" topLeftCell="A8" activePane="bottomLeft" state="frozen"/>
      <selection pane="bottomLeft" activeCell="E32" sqref="E32"/>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4272</v>
      </c>
      <c r="M3" s="36">
        <f>0+K8+K21+K34+M8+M21+M34</f>
        <v>0</v>
      </c>
      <c r="N3" s="19" t="s">
        <v>13</v>
      </c>
    </row>
    <row r="4" spans="1:5" ht="15" customHeight="1">
      <c r="A4" s="22" t="s">
        <v>18</v>
      </c>
      <c r="B4" s="23" t="s">
        <v>21</v>
      </c>
      <c r="C4" s="2" t="s">
        <v>4272</v>
      </c>
      <c r="D4" s="5"/>
      <c r="E4" s="23" t="s">
        <v>4273</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2481</v>
      </c>
      <c r="E8" s="26" t="s">
        <v>43</v>
      </c>
      <c r="J8" s="25">
        <f>0</f>
        <v>0</v>
      </c>
      <c r="K8" s="25">
        <f>0</f>
        <v>0</v>
      </c>
      <c r="L8" s="25">
        <f>0+L9+L13+L17</f>
        <v>0</v>
      </c>
      <c r="M8" s="25">
        <f>0+M9+M13+M17</f>
        <v>0</v>
      </c>
    </row>
    <row r="9" spans="1:16" ht="13.2" customHeight="1">
      <c r="A9" t="s">
        <v>40</v>
      </c>
      <c r="B9" s="10" t="s">
        <v>41</v>
      </c>
      <c r="C9" s="10" t="s">
        <v>4274</v>
      </c>
      <c r="E9" s="27" t="s">
        <v>4275</v>
      </c>
      <c r="F9" s="28" t="s">
        <v>45</v>
      </c>
      <c r="G9" s="29">
        <v>3</v>
      </c>
      <c r="H9" s="28">
        <v>0</v>
      </c>
      <c r="I9" s="28">
        <f>ROUND(G9*H9,6)</f>
        <v>0</v>
      </c>
      <c r="L9" s="30">
        <v>0</v>
      </c>
      <c r="M9" s="31">
        <f>ROUND(ROUND(L9,2)*ROUND(G9,3),2)</f>
        <v>0</v>
      </c>
      <c r="N9" s="28" t="s">
        <v>57</v>
      </c>
      <c r="O9">
        <f>(M9*21)/100</f>
        <v>0</v>
      </c>
      <c r="P9" t="s">
        <v>47</v>
      </c>
    </row>
    <row r="10" spans="1:5" ht="13.2" customHeight="1">
      <c r="A10" s="32" t="s">
        <v>48</v>
      </c>
      <c r="E10" s="33" t="s">
        <v>4275</v>
      </c>
    </row>
    <row r="11" spans="1:5" ht="13.2" customHeight="1">
      <c r="A11" s="32" t="s">
        <v>49</v>
      </c>
      <c r="E11" s="34" t="s">
        <v>43</v>
      </c>
    </row>
    <row r="12" ht="13.2" customHeight="1">
      <c r="E12" s="33" t="s">
        <v>43</v>
      </c>
    </row>
    <row r="13" spans="1:16" ht="13.2" customHeight="1">
      <c r="A13" t="s">
        <v>40</v>
      </c>
      <c r="B13" s="10" t="s">
        <v>47</v>
      </c>
      <c r="C13" s="10" t="s">
        <v>4276</v>
      </c>
      <c r="E13" s="27" t="s">
        <v>4277</v>
      </c>
      <c r="F13" s="28" t="s">
        <v>45</v>
      </c>
      <c r="G13" s="29">
        <v>3</v>
      </c>
      <c r="H13" s="28">
        <v>0</v>
      </c>
      <c r="I13" s="28">
        <f>ROUND(G13*H13,6)</f>
        <v>0</v>
      </c>
      <c r="L13" s="30">
        <v>0</v>
      </c>
      <c r="M13" s="31">
        <f>ROUND(ROUND(L13,2)*ROUND(G13,3),2)</f>
        <v>0</v>
      </c>
      <c r="N13" s="28" t="s">
        <v>57</v>
      </c>
      <c r="O13">
        <f>(M13*21)/100</f>
        <v>0</v>
      </c>
      <c r="P13" t="s">
        <v>47</v>
      </c>
    </row>
    <row r="14" spans="1:5" ht="13.2" customHeight="1">
      <c r="A14" s="32" t="s">
        <v>48</v>
      </c>
      <c r="E14" s="33" t="s">
        <v>4277</v>
      </c>
    </row>
    <row r="15" spans="1:5" ht="13.2" customHeight="1">
      <c r="A15" s="32" t="s">
        <v>49</v>
      </c>
      <c r="E15" s="34" t="s">
        <v>43</v>
      </c>
    </row>
    <row r="16" ht="13.2" customHeight="1">
      <c r="E16" s="33" t="s">
        <v>43</v>
      </c>
    </row>
    <row r="17" spans="1:16" ht="13.2" customHeight="1">
      <c r="A17" t="s">
        <v>40</v>
      </c>
      <c r="B17" s="10" t="s">
        <v>53</v>
      </c>
      <c r="C17" s="10" t="s">
        <v>4278</v>
      </c>
      <c r="E17" s="27" t="s">
        <v>4279</v>
      </c>
      <c r="F17" s="28" t="s">
        <v>45</v>
      </c>
      <c r="G17" s="29">
        <v>3</v>
      </c>
      <c r="H17" s="28">
        <v>0</v>
      </c>
      <c r="I17" s="28">
        <f>ROUND(G17*H17,6)</f>
        <v>0</v>
      </c>
      <c r="L17" s="30">
        <v>0</v>
      </c>
      <c r="M17" s="31">
        <f>ROUND(ROUND(L17,2)*ROUND(G17,3),2)</f>
        <v>0</v>
      </c>
      <c r="N17" s="28" t="s">
        <v>57</v>
      </c>
      <c r="O17">
        <f>(M17*21)/100</f>
        <v>0</v>
      </c>
      <c r="P17" t="s">
        <v>47</v>
      </c>
    </row>
    <row r="18" spans="1:5" ht="13.2" customHeight="1">
      <c r="A18" s="32" t="s">
        <v>48</v>
      </c>
      <c r="E18" s="33" t="s">
        <v>4279</v>
      </c>
    </row>
    <row r="19" spans="1:5" ht="13.2" customHeight="1">
      <c r="A19" s="32" t="s">
        <v>49</v>
      </c>
      <c r="E19" s="34" t="s">
        <v>43</v>
      </c>
    </row>
    <row r="20" ht="13.2" customHeight="1">
      <c r="E20" s="33" t="s">
        <v>43</v>
      </c>
    </row>
    <row r="21" spans="1:13" ht="13.2" customHeight="1">
      <c r="A21" t="s">
        <v>37</v>
      </c>
      <c r="C21" s="11" t="s">
        <v>1277</v>
      </c>
      <c r="E21" s="35" t="s">
        <v>1278</v>
      </c>
      <c r="J21" s="31">
        <f>0</f>
        <v>0</v>
      </c>
      <c r="K21" s="31">
        <f>0</f>
        <v>0</v>
      </c>
      <c r="L21" s="31">
        <f>0+L22+L26+L30</f>
        <v>0</v>
      </c>
      <c r="M21" s="31">
        <f>0+M22+M26+M30</f>
        <v>0</v>
      </c>
    </row>
    <row r="22" spans="1:16" ht="13.2" customHeight="1">
      <c r="A22" t="s">
        <v>40</v>
      </c>
      <c r="B22" s="10" t="s">
        <v>60</v>
      </c>
      <c r="C22" s="10" t="s">
        <v>2303</v>
      </c>
      <c r="E22" s="27" t="s">
        <v>2304</v>
      </c>
      <c r="F22" s="28" t="s">
        <v>1282</v>
      </c>
      <c r="G22" s="29">
        <v>4</v>
      </c>
      <c r="H22" s="28">
        <v>0</v>
      </c>
      <c r="I22" s="28">
        <f>ROUND(G22*H22,6)</f>
        <v>0</v>
      </c>
      <c r="L22" s="30">
        <v>0</v>
      </c>
      <c r="M22" s="31">
        <f>ROUND(ROUND(L22,2)*ROUND(G22,3),2)</f>
        <v>0</v>
      </c>
      <c r="N22" s="28" t="s">
        <v>52</v>
      </c>
      <c r="O22">
        <f>(M22*21)/100</f>
        <v>0</v>
      </c>
      <c r="P22" t="s">
        <v>47</v>
      </c>
    </row>
    <row r="23" spans="1:5" ht="13.2" customHeight="1">
      <c r="A23" s="32" t="s">
        <v>48</v>
      </c>
      <c r="E23" s="33" t="s">
        <v>2304</v>
      </c>
    </row>
    <row r="24" spans="1:5" ht="13.2" customHeight="1">
      <c r="A24" s="32" t="s">
        <v>49</v>
      </c>
      <c r="E24" s="34" t="s">
        <v>43</v>
      </c>
    </row>
    <row r="25" ht="13.2" customHeight="1">
      <c r="E25" s="33" t="s">
        <v>43</v>
      </c>
    </row>
    <row r="26" spans="1:16" ht="13.2" customHeight="1">
      <c r="A26" t="s">
        <v>40</v>
      </c>
      <c r="B26" s="10" t="s">
        <v>64</v>
      </c>
      <c r="C26" s="10" t="s">
        <v>1308</v>
      </c>
      <c r="E26" s="27" t="s">
        <v>1309</v>
      </c>
      <c r="F26" s="28" t="s">
        <v>1282</v>
      </c>
      <c r="G26" s="29">
        <v>8</v>
      </c>
      <c r="H26" s="28">
        <v>0</v>
      </c>
      <c r="I26" s="28">
        <f>ROUND(G26*H26,6)</f>
        <v>0</v>
      </c>
      <c r="L26" s="30">
        <v>0</v>
      </c>
      <c r="M26" s="31">
        <f>ROUND(ROUND(L26,2)*ROUND(G26,3),2)</f>
        <v>0</v>
      </c>
      <c r="N26" s="28" t="s">
        <v>52</v>
      </c>
      <c r="O26">
        <f>(M26*21)/100</f>
        <v>0</v>
      </c>
      <c r="P26" t="s">
        <v>47</v>
      </c>
    </row>
    <row r="27" spans="1:5" ht="13.2" customHeight="1">
      <c r="A27" s="32" t="s">
        <v>48</v>
      </c>
      <c r="E27" s="33" t="s">
        <v>1309</v>
      </c>
    </row>
    <row r="28" spans="1:5" ht="13.2" customHeight="1">
      <c r="A28" s="32" t="s">
        <v>49</v>
      </c>
      <c r="E28" s="34" t="s">
        <v>2305</v>
      </c>
    </row>
    <row r="29" ht="13.2" customHeight="1">
      <c r="E29" s="33" t="s">
        <v>43</v>
      </c>
    </row>
    <row r="30" spans="1:16" ht="13.2" customHeight="1">
      <c r="A30" t="s">
        <v>40</v>
      </c>
      <c r="B30" s="10" t="s">
        <v>68</v>
      </c>
      <c r="C30" s="10" t="s">
        <v>1311</v>
      </c>
      <c r="E30" s="27" t="s">
        <v>1312</v>
      </c>
      <c r="F30" s="28" t="s">
        <v>1282</v>
      </c>
      <c r="G30" s="29">
        <v>2</v>
      </c>
      <c r="H30" s="28">
        <v>0</v>
      </c>
      <c r="I30" s="28">
        <f>ROUND(G30*H30,6)</f>
        <v>0</v>
      </c>
      <c r="L30" s="30">
        <v>0</v>
      </c>
      <c r="M30" s="31">
        <f>ROUND(ROUND(L30,2)*ROUND(G30,3),2)</f>
        <v>0</v>
      </c>
      <c r="N30" s="28" t="s">
        <v>52</v>
      </c>
      <c r="O30">
        <f>(M30*21)/100</f>
        <v>0</v>
      </c>
      <c r="P30" t="s">
        <v>47</v>
      </c>
    </row>
    <row r="31" spans="1:5" ht="13.2" customHeight="1">
      <c r="A31" s="32" t="s">
        <v>48</v>
      </c>
      <c r="E31" s="33" t="s">
        <v>1312</v>
      </c>
    </row>
    <row r="32" spans="1:5" ht="13.2" customHeight="1">
      <c r="A32" s="32" t="s">
        <v>49</v>
      </c>
      <c r="E32" s="34" t="s">
        <v>43</v>
      </c>
    </row>
    <row r="33" ht="13.2" customHeight="1">
      <c r="E33" s="33" t="s">
        <v>43</v>
      </c>
    </row>
    <row r="34" spans="1:13" ht="13.2" customHeight="1">
      <c r="A34" t="s">
        <v>37</v>
      </c>
      <c r="C34" s="11" t="s">
        <v>2306</v>
      </c>
      <c r="E34" s="35" t="s">
        <v>2307</v>
      </c>
      <c r="J34" s="31">
        <f>0</f>
        <v>0</v>
      </c>
      <c r="K34" s="31">
        <f>0</f>
        <v>0</v>
      </c>
      <c r="L34" s="31">
        <f>0+L35+L39+L43+L47</f>
        <v>0</v>
      </c>
      <c r="M34" s="31">
        <f>0+M35+M39+M43+M47</f>
        <v>0</v>
      </c>
    </row>
    <row r="35" spans="1:16" ht="13.2" customHeight="1">
      <c r="A35" t="s">
        <v>40</v>
      </c>
      <c r="B35" s="10" t="s">
        <v>71</v>
      </c>
      <c r="C35" s="10" t="s">
        <v>2317</v>
      </c>
      <c r="E35" s="27" t="s">
        <v>2318</v>
      </c>
      <c r="F35" s="28" t="s">
        <v>45</v>
      </c>
      <c r="G35" s="29">
        <v>1</v>
      </c>
      <c r="H35" s="28">
        <v>0</v>
      </c>
      <c r="I35" s="28">
        <f>ROUND(G35*H35,6)</f>
        <v>0</v>
      </c>
      <c r="L35" s="30">
        <v>0</v>
      </c>
      <c r="M35" s="31">
        <f>ROUND(ROUND(L35,2)*ROUND(G35,3),2)</f>
        <v>0</v>
      </c>
      <c r="N35" s="28" t="s">
        <v>57</v>
      </c>
      <c r="O35">
        <f>(M35*21)/100</f>
        <v>0</v>
      </c>
      <c r="P35" t="s">
        <v>47</v>
      </c>
    </row>
    <row r="36" spans="1:5" ht="13.2" customHeight="1">
      <c r="A36" s="32" t="s">
        <v>48</v>
      </c>
      <c r="E36" s="33" t="s">
        <v>2318</v>
      </c>
    </row>
    <row r="37" spans="1:5" ht="13.2" customHeight="1">
      <c r="A37" s="32" t="s">
        <v>49</v>
      </c>
      <c r="E37" s="34" t="s">
        <v>43</v>
      </c>
    </row>
    <row r="38" ht="13.2" customHeight="1">
      <c r="E38" s="33" t="s">
        <v>43</v>
      </c>
    </row>
    <row r="39" spans="1:16" ht="13.2" customHeight="1">
      <c r="A39" t="s">
        <v>40</v>
      </c>
      <c r="B39" s="10" t="s">
        <v>74</v>
      </c>
      <c r="C39" s="10" t="s">
        <v>2319</v>
      </c>
      <c r="E39" s="27" t="s">
        <v>2320</v>
      </c>
      <c r="F39" s="28" t="s">
        <v>2321</v>
      </c>
      <c r="G39" s="29">
        <v>2.5</v>
      </c>
      <c r="H39" s="28">
        <v>0</v>
      </c>
      <c r="I39" s="28">
        <f>ROUND(G39*H39,6)</f>
        <v>0</v>
      </c>
      <c r="L39" s="30">
        <v>0</v>
      </c>
      <c r="M39" s="31">
        <f>ROUND(ROUND(L39,2)*ROUND(G39,3),2)</f>
        <v>0</v>
      </c>
      <c r="N39" s="28" t="s">
        <v>57</v>
      </c>
      <c r="O39">
        <f>(M39*21)/100</f>
        <v>0</v>
      </c>
      <c r="P39" t="s">
        <v>47</v>
      </c>
    </row>
    <row r="40" spans="1:5" ht="13.2" customHeight="1">
      <c r="A40" s="32" t="s">
        <v>48</v>
      </c>
      <c r="E40" s="33" t="s">
        <v>2320</v>
      </c>
    </row>
    <row r="41" spans="1:5" ht="13.2" customHeight="1">
      <c r="A41" s="32" t="s">
        <v>49</v>
      </c>
      <c r="E41" s="34" t="s">
        <v>43</v>
      </c>
    </row>
    <row r="42" ht="13.2" customHeight="1">
      <c r="E42" s="33" t="s">
        <v>43</v>
      </c>
    </row>
    <row r="43" spans="1:16" ht="13.2" customHeight="1">
      <c r="A43" t="s">
        <v>40</v>
      </c>
      <c r="B43" s="10" t="s">
        <v>78</v>
      </c>
      <c r="C43" s="10" t="s">
        <v>2322</v>
      </c>
      <c r="E43" s="27" t="s">
        <v>2323</v>
      </c>
      <c r="F43" s="28" t="s">
        <v>2321</v>
      </c>
      <c r="G43" s="29">
        <v>1.5</v>
      </c>
      <c r="H43" s="28">
        <v>0</v>
      </c>
      <c r="I43" s="28">
        <f>ROUND(G43*H43,6)</f>
        <v>0</v>
      </c>
      <c r="L43" s="30">
        <v>0</v>
      </c>
      <c r="M43" s="31">
        <f>ROUND(ROUND(L43,2)*ROUND(G43,3),2)</f>
        <v>0</v>
      </c>
      <c r="N43" s="28" t="s">
        <v>57</v>
      </c>
      <c r="O43">
        <f>(M43*21)/100</f>
        <v>0</v>
      </c>
      <c r="P43" t="s">
        <v>47</v>
      </c>
    </row>
    <row r="44" spans="1:5" ht="13.2" customHeight="1">
      <c r="A44" s="32" t="s">
        <v>48</v>
      </c>
      <c r="E44" s="33" t="s">
        <v>2323</v>
      </c>
    </row>
    <row r="45" spans="1:5" ht="13.2" customHeight="1">
      <c r="A45" s="32" t="s">
        <v>49</v>
      </c>
      <c r="E45" s="34" t="s">
        <v>43</v>
      </c>
    </row>
    <row r="46" ht="13.2" customHeight="1">
      <c r="E46" s="33" t="s">
        <v>43</v>
      </c>
    </row>
    <row r="47" spans="1:16" ht="13.2" customHeight="1">
      <c r="A47" t="s">
        <v>40</v>
      </c>
      <c r="B47" s="10" t="s">
        <v>83</v>
      </c>
      <c r="C47" s="10" t="s">
        <v>2324</v>
      </c>
      <c r="E47" s="27" t="s">
        <v>2325</v>
      </c>
      <c r="F47" s="28" t="s">
        <v>2321</v>
      </c>
      <c r="G47" s="29">
        <v>4.5</v>
      </c>
      <c r="H47" s="28">
        <v>0</v>
      </c>
      <c r="I47" s="28">
        <f>ROUND(G47*H47,6)</f>
        <v>0</v>
      </c>
      <c r="L47" s="30">
        <v>0</v>
      </c>
      <c r="M47" s="31">
        <f>ROUND(ROUND(L47,2)*ROUND(G47,3),2)</f>
        <v>0</v>
      </c>
      <c r="N47" s="28" t="s">
        <v>57</v>
      </c>
      <c r="O47">
        <f>(M47*21)/100</f>
        <v>0</v>
      </c>
      <c r="P47" t="s">
        <v>47</v>
      </c>
    </row>
    <row r="48" spans="1:5" ht="13.2" customHeight="1">
      <c r="A48" s="32" t="s">
        <v>48</v>
      </c>
      <c r="E48" s="33" t="s">
        <v>2325</v>
      </c>
    </row>
    <row r="49" spans="1:5" ht="13.2" customHeight="1">
      <c r="A49" s="32" t="s">
        <v>49</v>
      </c>
      <c r="E49" s="34" t="s">
        <v>43</v>
      </c>
    </row>
    <row r="50" ht="13.2" customHeight="1">
      <c r="E50" s="33" t="s">
        <v>43</v>
      </c>
    </row>
  </sheetData>
  <sheetProtection algorithmName="SHA-512" hashValue="/CkVIX3cfgnGSfTFxFUxtuXh9SRpUhsEivLjWYzXu6n7kATm0OkkAD8+TGQv/1f7Ax66O29pkH65ivOOK8FMgA==" saltValue="lVdy8aYkq1ndllP6lW2Tcw=="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workbookViewId="0" topLeftCell="A1">
      <pane ySplit="7" topLeftCell="A71" activePane="bottomLeft" state="frozen"/>
      <selection pane="bottomLeft" activeCell="E73" sqref="E73"/>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14</v>
      </c>
      <c r="M3" s="36">
        <f>0+K8+K21+K58+K71+K84+M8+M21+M58+M71+M84</f>
        <v>0</v>
      </c>
      <c r="N3" s="19" t="s">
        <v>13</v>
      </c>
    </row>
    <row r="4" spans="1:5" ht="15" customHeight="1">
      <c r="A4" s="22" t="s">
        <v>18</v>
      </c>
      <c r="B4" s="23" t="s">
        <v>21</v>
      </c>
      <c r="C4" s="2" t="s">
        <v>14</v>
      </c>
      <c r="D4" s="5"/>
      <c r="E4" s="23" t="s">
        <v>15</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38</v>
      </c>
      <c r="E8" s="26" t="s">
        <v>39</v>
      </c>
      <c r="J8" s="25">
        <f>0</f>
        <v>0</v>
      </c>
      <c r="K8" s="25">
        <f>0</f>
        <v>0</v>
      </c>
      <c r="L8" s="25">
        <f>0+L9+L13+L17</f>
        <v>0</v>
      </c>
      <c r="M8" s="25">
        <f>0+M9+M13+M17</f>
        <v>0</v>
      </c>
    </row>
    <row r="9" spans="1:16" ht="13.2" customHeight="1">
      <c r="A9" t="s">
        <v>40</v>
      </c>
      <c r="B9" s="10" t="s">
        <v>41</v>
      </c>
      <c r="C9" s="10" t="s">
        <v>42</v>
      </c>
      <c r="E9" s="27" t="s">
        <v>44</v>
      </c>
      <c r="F9" s="28" t="s">
        <v>45</v>
      </c>
      <c r="G9" s="29">
        <v>1</v>
      </c>
      <c r="H9" s="28">
        <v>0</v>
      </c>
      <c r="I9" s="28">
        <f>ROUND(G9*H9,6)</f>
        <v>0</v>
      </c>
      <c r="L9" s="30">
        <v>0</v>
      </c>
      <c r="M9" s="31">
        <f>ROUND(ROUND(L9,2)*ROUND(G9,3),2)</f>
        <v>0</v>
      </c>
      <c r="N9" s="28" t="s">
        <v>46</v>
      </c>
      <c r="O9">
        <f>(M9*21)/100</f>
        <v>0</v>
      </c>
      <c r="P9" t="s">
        <v>47</v>
      </c>
    </row>
    <row r="10" spans="1:5" ht="13.2" customHeight="1">
      <c r="A10" s="32" t="s">
        <v>48</v>
      </c>
      <c r="E10" s="33" t="s">
        <v>44</v>
      </c>
    </row>
    <row r="11" spans="1:5" ht="13.2" customHeight="1">
      <c r="A11" s="32" t="s">
        <v>49</v>
      </c>
      <c r="E11" s="34" t="s">
        <v>43</v>
      </c>
    </row>
    <row r="12" ht="13.2" customHeight="1">
      <c r="E12" s="33" t="s">
        <v>43</v>
      </c>
    </row>
    <row r="13" spans="1:16" ht="13.2" customHeight="1">
      <c r="A13" t="s">
        <v>40</v>
      </c>
      <c r="B13" s="10" t="s">
        <v>47</v>
      </c>
      <c r="C13" s="10" t="s">
        <v>50</v>
      </c>
      <c r="E13" s="27" t="s">
        <v>51</v>
      </c>
      <c r="F13" s="28" t="s">
        <v>45</v>
      </c>
      <c r="G13" s="29">
        <v>1</v>
      </c>
      <c r="H13" s="28">
        <v>0</v>
      </c>
      <c r="I13" s="28">
        <f>ROUND(G13*H13,6)</f>
        <v>0</v>
      </c>
      <c r="L13" s="30">
        <v>0</v>
      </c>
      <c r="M13" s="31">
        <f>ROUND(ROUND(L13,2)*ROUND(G13,3),2)</f>
        <v>0</v>
      </c>
      <c r="N13" s="28" t="s">
        <v>52</v>
      </c>
      <c r="O13">
        <f>(M13*21)/100</f>
        <v>0</v>
      </c>
      <c r="P13" t="s">
        <v>47</v>
      </c>
    </row>
    <row r="14" spans="1:5" ht="13.2" customHeight="1">
      <c r="A14" s="32" t="s">
        <v>48</v>
      </c>
      <c r="E14" s="33" t="s">
        <v>51</v>
      </c>
    </row>
    <row r="15" spans="1:5" ht="13.2" customHeight="1">
      <c r="A15" s="32" t="s">
        <v>49</v>
      </c>
      <c r="E15" s="34" t="s">
        <v>43</v>
      </c>
    </row>
    <row r="16" ht="13.2" customHeight="1">
      <c r="E16" s="33" t="s">
        <v>43</v>
      </c>
    </row>
    <row r="17" spans="1:16" ht="13.2" customHeight="1">
      <c r="A17" t="s">
        <v>40</v>
      </c>
      <c r="B17" s="10" t="s">
        <v>53</v>
      </c>
      <c r="C17" s="10" t="s">
        <v>54</v>
      </c>
      <c r="E17" s="27" t="s">
        <v>55</v>
      </c>
      <c r="F17" s="28" t="s">
        <v>56</v>
      </c>
      <c r="G17" s="29">
        <v>1</v>
      </c>
      <c r="H17" s="28">
        <v>0</v>
      </c>
      <c r="I17" s="28">
        <f>ROUND(G17*H17,6)</f>
        <v>0</v>
      </c>
      <c r="L17" s="30">
        <v>0</v>
      </c>
      <c r="M17" s="31">
        <f>ROUND(ROUND(L17,2)*ROUND(G17,3),2)</f>
        <v>0</v>
      </c>
      <c r="N17" s="28" t="s">
        <v>57</v>
      </c>
      <c r="O17">
        <f>(M17*21)/100</f>
        <v>0</v>
      </c>
      <c r="P17" t="s">
        <v>47</v>
      </c>
    </row>
    <row r="18" spans="1:5" ht="13.2" customHeight="1">
      <c r="A18" s="32" t="s">
        <v>48</v>
      </c>
      <c r="E18" s="33" t="s">
        <v>55</v>
      </c>
    </row>
    <row r="19" spans="1:5" ht="13.2" customHeight="1">
      <c r="A19" s="32" t="s">
        <v>49</v>
      </c>
      <c r="E19" s="34" t="s">
        <v>43</v>
      </c>
    </row>
    <row r="20" ht="13.2" customHeight="1">
      <c r="E20" s="33" t="s">
        <v>43</v>
      </c>
    </row>
    <row r="21" spans="1:13" ht="13.2" customHeight="1">
      <c r="A21" t="s">
        <v>37</v>
      </c>
      <c r="C21" s="11" t="s">
        <v>58</v>
      </c>
      <c r="E21" s="35" t="s">
        <v>59</v>
      </c>
      <c r="J21" s="31">
        <f>0</f>
        <v>0</v>
      </c>
      <c r="K21" s="31">
        <f>0</f>
        <v>0</v>
      </c>
      <c r="L21" s="31">
        <f>0+L22+L26+L30+L34+L38+L42+L46+L50+L54</f>
        <v>0</v>
      </c>
      <c r="M21" s="31">
        <f>0+M22+M26+M30+M34+M38+M42+M46+M50+M54</f>
        <v>0</v>
      </c>
    </row>
    <row r="22" spans="1:16" ht="13.2" customHeight="1">
      <c r="A22" t="s">
        <v>40</v>
      </c>
      <c r="B22" s="10" t="s">
        <v>60</v>
      </c>
      <c r="C22" s="10" t="s">
        <v>61</v>
      </c>
      <c r="E22" s="27" t="s">
        <v>62</v>
      </c>
      <c r="F22" s="28" t="s">
        <v>63</v>
      </c>
      <c r="G22" s="29">
        <v>350</v>
      </c>
      <c r="H22" s="28">
        <v>0</v>
      </c>
      <c r="I22" s="28">
        <f>ROUND(G22*H22,6)</f>
        <v>0</v>
      </c>
      <c r="L22" s="30">
        <v>0</v>
      </c>
      <c r="M22" s="31">
        <f>ROUND(ROUND(L22,2)*ROUND(G22,3),2)</f>
        <v>0</v>
      </c>
      <c r="N22" s="28" t="s">
        <v>57</v>
      </c>
      <c r="O22">
        <f>(M22*21)/100</f>
        <v>0</v>
      </c>
      <c r="P22" t="s">
        <v>47</v>
      </c>
    </row>
    <row r="23" spans="1:5" ht="13.2" customHeight="1">
      <c r="A23" s="32" t="s">
        <v>48</v>
      </c>
      <c r="E23" s="33" t="s">
        <v>62</v>
      </c>
    </row>
    <row r="24" spans="1:5" ht="13.2" customHeight="1">
      <c r="A24" s="32" t="s">
        <v>49</v>
      </c>
      <c r="E24" s="34" t="s">
        <v>43</v>
      </c>
    </row>
    <row r="25" ht="13.2" customHeight="1">
      <c r="E25" s="33" t="s">
        <v>43</v>
      </c>
    </row>
    <row r="26" spans="1:16" ht="13.2" customHeight="1">
      <c r="A26" t="s">
        <v>40</v>
      </c>
      <c r="B26" s="10" t="s">
        <v>64</v>
      </c>
      <c r="C26" s="10" t="s">
        <v>65</v>
      </c>
      <c r="E26" s="27" t="s">
        <v>66</v>
      </c>
      <c r="F26" s="28" t="s">
        <v>67</v>
      </c>
      <c r="G26" s="29">
        <v>5</v>
      </c>
      <c r="H26" s="28">
        <v>0</v>
      </c>
      <c r="I26" s="28">
        <f>ROUND(G26*H26,6)</f>
        <v>0</v>
      </c>
      <c r="L26" s="30">
        <v>0</v>
      </c>
      <c r="M26" s="31">
        <f>ROUND(ROUND(L26,2)*ROUND(G26,3),2)</f>
        <v>0</v>
      </c>
      <c r="N26" s="28" t="s">
        <v>57</v>
      </c>
      <c r="O26">
        <f>(M26*21)/100</f>
        <v>0</v>
      </c>
      <c r="P26" t="s">
        <v>47</v>
      </c>
    </row>
    <row r="27" spans="1:5" ht="13.2" customHeight="1">
      <c r="A27" s="32" t="s">
        <v>48</v>
      </c>
      <c r="E27" s="33" t="s">
        <v>66</v>
      </c>
    </row>
    <row r="28" spans="1:5" ht="13.2" customHeight="1">
      <c r="A28" s="32" t="s">
        <v>49</v>
      </c>
      <c r="E28" s="34" t="s">
        <v>43</v>
      </c>
    </row>
    <row r="29" ht="13.2" customHeight="1">
      <c r="E29" s="33" t="s">
        <v>43</v>
      </c>
    </row>
    <row r="30" spans="1:16" ht="13.2" customHeight="1">
      <c r="A30" t="s">
        <v>40</v>
      </c>
      <c r="B30" s="10" t="s">
        <v>68</v>
      </c>
      <c r="C30" s="10" t="s">
        <v>69</v>
      </c>
      <c r="E30" s="27" t="s">
        <v>70</v>
      </c>
      <c r="F30" s="28" t="s">
        <v>63</v>
      </c>
      <c r="G30" s="29">
        <v>50</v>
      </c>
      <c r="H30" s="28">
        <v>0</v>
      </c>
      <c r="I30" s="28">
        <f>ROUND(G30*H30,6)</f>
        <v>0</v>
      </c>
      <c r="L30" s="30">
        <v>0</v>
      </c>
      <c r="M30" s="31">
        <f>ROUND(ROUND(L30,2)*ROUND(G30,3),2)</f>
        <v>0</v>
      </c>
      <c r="N30" s="28" t="s">
        <v>57</v>
      </c>
      <c r="O30">
        <f>(M30*21)/100</f>
        <v>0</v>
      </c>
      <c r="P30" t="s">
        <v>47</v>
      </c>
    </row>
    <row r="31" spans="1:5" ht="13.2" customHeight="1">
      <c r="A31" s="32" t="s">
        <v>48</v>
      </c>
      <c r="E31" s="33" t="s">
        <v>70</v>
      </c>
    </row>
    <row r="32" spans="1:5" ht="13.2" customHeight="1">
      <c r="A32" s="32" t="s">
        <v>49</v>
      </c>
      <c r="E32" s="34" t="s">
        <v>43</v>
      </c>
    </row>
    <row r="33" ht="13.2" customHeight="1">
      <c r="E33" s="33" t="s">
        <v>43</v>
      </c>
    </row>
    <row r="34" spans="1:16" ht="13.2" customHeight="1">
      <c r="A34" t="s">
        <v>40</v>
      </c>
      <c r="B34" s="10" t="s">
        <v>71</v>
      </c>
      <c r="C34" s="10" t="s">
        <v>72</v>
      </c>
      <c r="E34" s="27" t="s">
        <v>73</v>
      </c>
      <c r="F34" s="28" t="s">
        <v>56</v>
      </c>
      <c r="G34" s="29">
        <v>1</v>
      </c>
      <c r="H34" s="28">
        <v>0</v>
      </c>
      <c r="I34" s="28">
        <f>ROUND(G34*H34,6)</f>
        <v>0</v>
      </c>
      <c r="L34" s="30">
        <v>0</v>
      </c>
      <c r="M34" s="31">
        <f>ROUND(ROUND(L34,2)*ROUND(G34,3),2)</f>
        <v>0</v>
      </c>
      <c r="N34" s="28" t="s">
        <v>57</v>
      </c>
      <c r="O34">
        <f>(M34*21)/100</f>
        <v>0</v>
      </c>
      <c r="P34" t="s">
        <v>47</v>
      </c>
    </row>
    <row r="35" spans="1:5" ht="13.2" customHeight="1">
      <c r="A35" s="32" t="s">
        <v>48</v>
      </c>
      <c r="E35" s="33" t="s">
        <v>73</v>
      </c>
    </row>
    <row r="36" spans="1:5" ht="13.2" customHeight="1">
      <c r="A36" s="32" t="s">
        <v>49</v>
      </c>
      <c r="E36" s="34" t="s">
        <v>43</v>
      </c>
    </row>
    <row r="37" ht="13.2" customHeight="1">
      <c r="E37" s="33" t="s">
        <v>43</v>
      </c>
    </row>
    <row r="38" spans="1:16" ht="13.2" customHeight="1">
      <c r="A38" t="s">
        <v>40</v>
      </c>
      <c r="B38" s="10" t="s">
        <v>74</v>
      </c>
      <c r="C38" s="10" t="s">
        <v>75</v>
      </c>
      <c r="E38" s="27" t="s">
        <v>76</v>
      </c>
      <c r="F38" s="28" t="s">
        <v>77</v>
      </c>
      <c r="G38" s="29">
        <v>14</v>
      </c>
      <c r="H38" s="28">
        <v>0</v>
      </c>
      <c r="I38" s="28">
        <f>ROUND(G38*H38,6)</f>
        <v>0</v>
      </c>
      <c r="L38" s="30">
        <v>0</v>
      </c>
      <c r="M38" s="31">
        <f>ROUND(ROUND(L38,2)*ROUND(G38,3),2)</f>
        <v>0</v>
      </c>
      <c r="N38" s="28" t="s">
        <v>57</v>
      </c>
      <c r="O38">
        <f>(M38*21)/100</f>
        <v>0</v>
      </c>
      <c r="P38" t="s">
        <v>47</v>
      </c>
    </row>
    <row r="39" spans="1:5" ht="13.2" customHeight="1">
      <c r="A39" s="32" t="s">
        <v>48</v>
      </c>
      <c r="E39" s="33" t="s">
        <v>76</v>
      </c>
    </row>
    <row r="40" spans="1:5" ht="13.2" customHeight="1">
      <c r="A40" s="32" t="s">
        <v>49</v>
      </c>
      <c r="E40" s="34" t="s">
        <v>43</v>
      </c>
    </row>
    <row r="41" ht="13.2" customHeight="1">
      <c r="E41" s="33" t="s">
        <v>43</v>
      </c>
    </row>
    <row r="42" spans="1:16" ht="13.2" customHeight="1">
      <c r="A42" t="s">
        <v>40</v>
      </c>
      <c r="B42" s="10" t="s">
        <v>78</v>
      </c>
      <c r="C42" s="10" t="s">
        <v>79</v>
      </c>
      <c r="E42" s="27" t="s">
        <v>80</v>
      </c>
      <c r="F42" s="28" t="s">
        <v>81</v>
      </c>
      <c r="G42" s="29">
        <v>270</v>
      </c>
      <c r="H42" s="28">
        <v>0</v>
      </c>
      <c r="I42" s="28">
        <f>ROUND(G42*H42,6)</f>
        <v>0</v>
      </c>
      <c r="L42" s="30">
        <v>0</v>
      </c>
      <c r="M42" s="31">
        <f>ROUND(ROUND(L42,2)*ROUND(G42,3),2)</f>
        <v>0</v>
      </c>
      <c r="N42" s="28" t="s">
        <v>57</v>
      </c>
      <c r="O42">
        <f>(M42*21)/100</f>
        <v>0</v>
      </c>
      <c r="P42" t="s">
        <v>47</v>
      </c>
    </row>
    <row r="43" spans="1:5" ht="13.2" customHeight="1">
      <c r="A43" s="32" t="s">
        <v>48</v>
      </c>
      <c r="E43" s="33" t="s">
        <v>80</v>
      </c>
    </row>
    <row r="44" spans="1:5" ht="13.2" customHeight="1">
      <c r="A44" s="32" t="s">
        <v>49</v>
      </c>
      <c r="E44" s="34" t="s">
        <v>82</v>
      </c>
    </row>
    <row r="45" ht="13.2" customHeight="1">
      <c r="E45" s="33" t="s">
        <v>43</v>
      </c>
    </row>
    <row r="46" spans="1:16" ht="13.2" customHeight="1">
      <c r="A46" t="s">
        <v>40</v>
      </c>
      <c r="B46" s="10" t="s">
        <v>83</v>
      </c>
      <c r="C46" s="10" t="s">
        <v>84</v>
      </c>
      <c r="E46" s="27" t="s">
        <v>85</v>
      </c>
      <c r="F46" s="28" t="s">
        <v>77</v>
      </c>
      <c r="G46" s="29">
        <v>14</v>
      </c>
      <c r="H46" s="28">
        <v>0</v>
      </c>
      <c r="I46" s="28">
        <f>ROUND(G46*H46,6)</f>
        <v>0</v>
      </c>
      <c r="L46" s="30">
        <v>0</v>
      </c>
      <c r="M46" s="31">
        <f>ROUND(ROUND(L46,2)*ROUND(G46,3),2)</f>
        <v>0</v>
      </c>
      <c r="N46" s="28" t="s">
        <v>52</v>
      </c>
      <c r="O46">
        <f>(M46*21)/100</f>
        <v>0</v>
      </c>
      <c r="P46" t="s">
        <v>47</v>
      </c>
    </row>
    <row r="47" spans="1:5" ht="13.2" customHeight="1">
      <c r="A47" s="32" t="s">
        <v>48</v>
      </c>
      <c r="E47" s="33" t="s">
        <v>85</v>
      </c>
    </row>
    <row r="48" spans="1:5" ht="13.2" customHeight="1">
      <c r="A48" s="32" t="s">
        <v>49</v>
      </c>
      <c r="E48" s="34" t="s">
        <v>43</v>
      </c>
    </row>
    <row r="49" ht="13.2" customHeight="1">
      <c r="E49" s="33" t="s">
        <v>43</v>
      </c>
    </row>
    <row r="50" spans="1:16" ht="13.2" customHeight="1">
      <c r="A50" t="s">
        <v>40</v>
      </c>
      <c r="B50" s="10" t="s">
        <v>86</v>
      </c>
      <c r="C50" s="10" t="s">
        <v>87</v>
      </c>
      <c r="E50" s="27" t="s">
        <v>88</v>
      </c>
      <c r="F50" s="28" t="s">
        <v>89</v>
      </c>
      <c r="G50" s="29">
        <v>1</v>
      </c>
      <c r="H50" s="28">
        <v>0</v>
      </c>
      <c r="I50" s="28">
        <f>ROUND(G50*H50,6)</f>
        <v>0</v>
      </c>
      <c r="L50" s="30">
        <v>0</v>
      </c>
      <c r="M50" s="31">
        <f>ROUND(ROUND(L50,2)*ROUND(G50,3),2)</f>
        <v>0</v>
      </c>
      <c r="N50" s="28" t="s">
        <v>57</v>
      </c>
      <c r="O50">
        <f>(M50*21)/100</f>
        <v>0</v>
      </c>
      <c r="P50" t="s">
        <v>47</v>
      </c>
    </row>
    <row r="51" spans="1:5" ht="13.2" customHeight="1">
      <c r="A51" s="32" t="s">
        <v>48</v>
      </c>
      <c r="E51" s="33" t="s">
        <v>88</v>
      </c>
    </row>
    <row r="52" spans="1:5" ht="13.2" customHeight="1">
      <c r="A52" s="32" t="s">
        <v>49</v>
      </c>
      <c r="E52" s="34" t="s">
        <v>43</v>
      </c>
    </row>
    <row r="53" ht="13.2" customHeight="1">
      <c r="E53" s="33" t="s">
        <v>43</v>
      </c>
    </row>
    <row r="54" spans="1:16" ht="13.2" customHeight="1">
      <c r="A54" t="s">
        <v>40</v>
      </c>
      <c r="B54" s="10" t="s">
        <v>90</v>
      </c>
      <c r="C54" s="10" t="s">
        <v>91</v>
      </c>
      <c r="E54" s="27" t="s">
        <v>92</v>
      </c>
      <c r="F54" s="28" t="s">
        <v>93</v>
      </c>
      <c r="G54" s="29">
        <v>350</v>
      </c>
      <c r="H54" s="28">
        <v>0</v>
      </c>
      <c r="I54" s="28">
        <f>ROUND(G54*H54,6)</f>
        <v>0</v>
      </c>
      <c r="L54" s="30">
        <v>0</v>
      </c>
      <c r="M54" s="31">
        <f>ROUND(ROUND(L54,2)*ROUND(G54,3),2)</f>
        <v>0</v>
      </c>
      <c r="N54" s="28" t="s">
        <v>57</v>
      </c>
      <c r="O54">
        <f>(M54*21)/100</f>
        <v>0</v>
      </c>
      <c r="P54" t="s">
        <v>47</v>
      </c>
    </row>
    <row r="55" spans="1:5" ht="13.2" customHeight="1">
      <c r="A55" s="32" t="s">
        <v>48</v>
      </c>
      <c r="E55" s="33" t="s">
        <v>92</v>
      </c>
    </row>
    <row r="56" spans="1:5" ht="13.2" customHeight="1">
      <c r="A56" s="32" t="s">
        <v>49</v>
      </c>
      <c r="E56" s="34" t="s">
        <v>43</v>
      </c>
    </row>
    <row r="57" ht="13.2" customHeight="1">
      <c r="E57" s="33" t="s">
        <v>43</v>
      </c>
    </row>
    <row r="58" spans="1:13" ht="13.2" customHeight="1">
      <c r="A58" t="s">
        <v>37</v>
      </c>
      <c r="C58" s="11" t="s">
        <v>94</v>
      </c>
      <c r="E58" s="35" t="s">
        <v>95</v>
      </c>
      <c r="J58" s="31">
        <f>0</f>
        <v>0</v>
      </c>
      <c r="K58" s="31">
        <f>0</f>
        <v>0</v>
      </c>
      <c r="L58" s="31">
        <f>0+L59+L63+L67</f>
        <v>0</v>
      </c>
      <c r="M58" s="31">
        <f>0+M59+M63+M67</f>
        <v>0</v>
      </c>
    </row>
    <row r="59" spans="1:16" ht="13.2" customHeight="1">
      <c r="A59" t="s">
        <v>40</v>
      </c>
      <c r="B59" s="10" t="s">
        <v>96</v>
      </c>
      <c r="C59" s="10" t="s">
        <v>97</v>
      </c>
      <c r="E59" s="27" t="s">
        <v>98</v>
      </c>
      <c r="F59" s="28" t="s">
        <v>67</v>
      </c>
      <c r="G59" s="29">
        <v>5</v>
      </c>
      <c r="H59" s="28">
        <v>0</v>
      </c>
      <c r="I59" s="28">
        <f>ROUND(G59*H59,6)</f>
        <v>0</v>
      </c>
      <c r="L59" s="30">
        <v>0</v>
      </c>
      <c r="M59" s="31">
        <f>ROUND(ROUND(L59,2)*ROUND(G59,3),2)</f>
        <v>0</v>
      </c>
      <c r="N59" s="28" t="s">
        <v>52</v>
      </c>
      <c r="O59">
        <f>(M59*21)/100</f>
        <v>0</v>
      </c>
      <c r="P59" t="s">
        <v>47</v>
      </c>
    </row>
    <row r="60" spans="1:5" ht="13.2" customHeight="1">
      <c r="A60" s="32" t="s">
        <v>48</v>
      </c>
      <c r="E60" s="33" t="s">
        <v>98</v>
      </c>
    </row>
    <row r="61" spans="1:5" ht="13.2" customHeight="1">
      <c r="A61" s="32" t="s">
        <v>49</v>
      </c>
      <c r="E61" s="34" t="s">
        <v>43</v>
      </c>
    </row>
    <row r="62" ht="13.2" customHeight="1">
      <c r="E62" s="33" t="s">
        <v>43</v>
      </c>
    </row>
    <row r="63" spans="1:16" ht="13.2" customHeight="1">
      <c r="A63" t="s">
        <v>40</v>
      </c>
      <c r="B63" s="10" t="s">
        <v>99</v>
      </c>
      <c r="C63" s="10" t="s">
        <v>100</v>
      </c>
      <c r="E63" s="27" t="s">
        <v>101</v>
      </c>
      <c r="F63" s="28" t="s">
        <v>56</v>
      </c>
      <c r="G63" s="29">
        <v>1</v>
      </c>
      <c r="H63" s="28">
        <v>0</v>
      </c>
      <c r="I63" s="28">
        <f>ROUND(G63*H63,6)</f>
        <v>0</v>
      </c>
      <c r="L63" s="30">
        <v>0</v>
      </c>
      <c r="M63" s="31">
        <f>ROUND(ROUND(L63,2)*ROUND(G63,3),2)</f>
        <v>0</v>
      </c>
      <c r="N63" s="28" t="s">
        <v>52</v>
      </c>
      <c r="O63">
        <f>(M63*21)/100</f>
        <v>0</v>
      </c>
      <c r="P63" t="s">
        <v>47</v>
      </c>
    </row>
    <row r="64" spans="1:5" ht="13.2" customHeight="1">
      <c r="A64" s="32" t="s">
        <v>48</v>
      </c>
      <c r="E64" s="33" t="s">
        <v>101</v>
      </c>
    </row>
    <row r="65" spans="1:5" ht="13.2" customHeight="1">
      <c r="A65" s="32" t="s">
        <v>49</v>
      </c>
      <c r="E65" s="34" t="s">
        <v>43</v>
      </c>
    </row>
    <row r="66" ht="13.2" customHeight="1">
      <c r="E66" s="33" t="s">
        <v>43</v>
      </c>
    </row>
    <row r="67" spans="1:16" ht="13.2" customHeight="1">
      <c r="A67" t="s">
        <v>40</v>
      </c>
      <c r="B67" s="10" t="s">
        <v>102</v>
      </c>
      <c r="C67" s="10" t="s">
        <v>103</v>
      </c>
      <c r="E67" s="27" t="s">
        <v>104</v>
      </c>
      <c r="F67" s="28" t="s">
        <v>56</v>
      </c>
      <c r="G67" s="29">
        <v>1</v>
      </c>
      <c r="H67" s="28">
        <v>0</v>
      </c>
      <c r="I67" s="28">
        <f>ROUND(G67*H67,6)</f>
        <v>0</v>
      </c>
      <c r="L67" s="30">
        <v>0</v>
      </c>
      <c r="M67" s="31">
        <f>ROUND(ROUND(L67,2)*ROUND(G67,3),2)</f>
        <v>0</v>
      </c>
      <c r="N67" s="28" t="s">
        <v>52</v>
      </c>
      <c r="O67">
        <f>(M67*21)/100</f>
        <v>0</v>
      </c>
      <c r="P67" t="s">
        <v>47</v>
      </c>
    </row>
    <row r="68" spans="1:5" ht="13.2" customHeight="1">
      <c r="A68" s="32" t="s">
        <v>48</v>
      </c>
      <c r="E68" s="33" t="s">
        <v>104</v>
      </c>
    </row>
    <row r="69" spans="1:5" ht="13.2" customHeight="1">
      <c r="A69" s="32" t="s">
        <v>49</v>
      </c>
      <c r="E69" s="34" t="s">
        <v>43</v>
      </c>
    </row>
    <row r="70" ht="13.2" customHeight="1">
      <c r="E70" s="33" t="s">
        <v>43</v>
      </c>
    </row>
    <row r="71" spans="1:13" ht="13.2" customHeight="1">
      <c r="A71" t="s">
        <v>37</v>
      </c>
      <c r="C71" s="11" t="s">
        <v>105</v>
      </c>
      <c r="E71" s="35" t="s">
        <v>106</v>
      </c>
      <c r="J71" s="31">
        <f>0</f>
        <v>0</v>
      </c>
      <c r="K71" s="31">
        <f>0</f>
        <v>0</v>
      </c>
      <c r="L71" s="31">
        <f>0+L72+L76+L80</f>
        <v>0</v>
      </c>
      <c r="M71" s="31">
        <f>0+M72+M76+M80</f>
        <v>0</v>
      </c>
    </row>
    <row r="72" spans="1:16" ht="13.2" customHeight="1">
      <c r="A72" t="s">
        <v>40</v>
      </c>
      <c r="B72" s="10" t="s">
        <v>107</v>
      </c>
      <c r="C72" s="10" t="s">
        <v>108</v>
      </c>
      <c r="E72" s="27" t="s">
        <v>109</v>
      </c>
      <c r="F72" s="28" t="s">
        <v>56</v>
      </c>
      <c r="G72" s="29">
        <v>1</v>
      </c>
      <c r="H72" s="28">
        <v>0</v>
      </c>
      <c r="I72" s="28">
        <f>ROUND(G72*H72,6)</f>
        <v>0</v>
      </c>
      <c r="L72" s="30">
        <v>0</v>
      </c>
      <c r="M72" s="31">
        <f>ROUND(ROUND(L72,2)*ROUND(G72,3),2)</f>
        <v>0</v>
      </c>
      <c r="N72" s="28" t="s">
        <v>52</v>
      </c>
      <c r="O72">
        <f>(M72*21)/100</f>
        <v>0</v>
      </c>
      <c r="P72" t="s">
        <v>47</v>
      </c>
    </row>
    <row r="73" spans="1:5" ht="13.2" customHeight="1">
      <c r="A73" s="32" t="s">
        <v>48</v>
      </c>
      <c r="E73" s="33" t="s">
        <v>109</v>
      </c>
    </row>
    <row r="74" spans="1:5" ht="13.2" customHeight="1">
      <c r="A74" s="32" t="s">
        <v>49</v>
      </c>
      <c r="E74" s="34" t="s">
        <v>43</v>
      </c>
    </row>
    <row r="75" ht="13.2" customHeight="1">
      <c r="E75" s="33" t="s">
        <v>43</v>
      </c>
    </row>
    <row r="76" spans="1:16" ht="13.2" customHeight="1">
      <c r="A76" t="s">
        <v>40</v>
      </c>
      <c r="B76" s="10" t="s">
        <v>110</v>
      </c>
      <c r="C76" s="10" t="s">
        <v>111</v>
      </c>
      <c r="E76" s="27" t="s">
        <v>112</v>
      </c>
      <c r="F76" s="28" t="s">
        <v>56</v>
      </c>
      <c r="G76" s="29">
        <v>1</v>
      </c>
      <c r="H76" s="28">
        <v>0</v>
      </c>
      <c r="I76" s="28">
        <f>ROUND(G76*H76,6)</f>
        <v>0</v>
      </c>
      <c r="L76" s="30">
        <v>0</v>
      </c>
      <c r="M76" s="31">
        <f>ROUND(ROUND(L76,2)*ROUND(G76,3),2)</f>
        <v>0</v>
      </c>
      <c r="N76" s="28" t="s">
        <v>52</v>
      </c>
      <c r="O76">
        <f>(M76*21)/100</f>
        <v>0</v>
      </c>
      <c r="P76" t="s">
        <v>47</v>
      </c>
    </row>
    <row r="77" spans="1:5" ht="13.2" customHeight="1">
      <c r="A77" s="32" t="s">
        <v>48</v>
      </c>
      <c r="E77" s="33" t="s">
        <v>112</v>
      </c>
    </row>
    <row r="78" spans="1:5" ht="13.2" customHeight="1">
      <c r="A78" s="32" t="s">
        <v>49</v>
      </c>
      <c r="E78" s="34" t="s">
        <v>43</v>
      </c>
    </row>
    <row r="79" ht="13.2" customHeight="1">
      <c r="E79" s="33" t="s">
        <v>43</v>
      </c>
    </row>
    <row r="80" spans="1:16" ht="13.2" customHeight="1">
      <c r="A80" t="s">
        <v>40</v>
      </c>
      <c r="B80" s="10" t="s">
        <v>113</v>
      </c>
      <c r="C80" s="10" t="s">
        <v>114</v>
      </c>
      <c r="E80" s="27" t="s">
        <v>115</v>
      </c>
      <c r="F80" s="28" t="s">
        <v>67</v>
      </c>
      <c r="G80" s="29">
        <v>1</v>
      </c>
      <c r="H80" s="28">
        <v>0</v>
      </c>
      <c r="I80" s="28">
        <f>ROUND(G80*H80,6)</f>
        <v>0</v>
      </c>
      <c r="L80" s="30">
        <v>0</v>
      </c>
      <c r="M80" s="31">
        <f>ROUND(ROUND(L80,2)*ROUND(G80,3),2)</f>
        <v>0</v>
      </c>
      <c r="N80" s="28" t="s">
        <v>52</v>
      </c>
      <c r="O80">
        <f>(M80*21)/100</f>
        <v>0</v>
      </c>
      <c r="P80" t="s">
        <v>47</v>
      </c>
    </row>
    <row r="81" spans="1:5" ht="13.2" customHeight="1">
      <c r="A81" s="32" t="s">
        <v>48</v>
      </c>
      <c r="E81" s="33" t="s">
        <v>115</v>
      </c>
    </row>
    <row r="82" spans="1:5" ht="13.2" customHeight="1">
      <c r="A82" s="32" t="s">
        <v>49</v>
      </c>
      <c r="E82" s="34" t="s">
        <v>43</v>
      </c>
    </row>
    <row r="83" ht="13.2" customHeight="1">
      <c r="E83" s="33" t="s">
        <v>43</v>
      </c>
    </row>
    <row r="84" spans="1:13" ht="13.2" customHeight="1">
      <c r="A84" t="s">
        <v>37</v>
      </c>
      <c r="C84" s="11" t="s">
        <v>116</v>
      </c>
      <c r="E84" s="35" t="s">
        <v>117</v>
      </c>
      <c r="J84" s="31">
        <f>0</f>
        <v>0</v>
      </c>
      <c r="K84" s="31">
        <f>0</f>
        <v>0</v>
      </c>
      <c r="L84" s="31">
        <f>0+L85+L89+L93+L97+L101+L105+L109</f>
        <v>0</v>
      </c>
      <c r="M84" s="31">
        <f>0+M85+M89+M93+M97+M101+M105+M109</f>
        <v>0</v>
      </c>
    </row>
    <row r="85" spans="1:16" ht="13.2" customHeight="1">
      <c r="A85" t="s">
        <v>40</v>
      </c>
      <c r="B85" s="10" t="s">
        <v>118</v>
      </c>
      <c r="C85" s="10" t="s">
        <v>119</v>
      </c>
      <c r="E85" s="27" t="s">
        <v>120</v>
      </c>
      <c r="F85" s="28" t="s">
        <v>56</v>
      </c>
      <c r="G85" s="29">
        <v>1</v>
      </c>
      <c r="H85" s="28">
        <v>0</v>
      </c>
      <c r="I85" s="28">
        <f>ROUND(G85*H85,6)</f>
        <v>0</v>
      </c>
      <c r="L85" s="30">
        <v>0</v>
      </c>
      <c r="M85" s="31">
        <f>ROUND(ROUND(L85,2)*ROUND(G85,3),2)</f>
        <v>0</v>
      </c>
      <c r="N85" s="28" t="s">
        <v>52</v>
      </c>
      <c r="O85">
        <f>(M85*21)/100</f>
        <v>0</v>
      </c>
      <c r="P85" t="s">
        <v>47</v>
      </c>
    </row>
    <row r="86" spans="1:5" ht="13.2" customHeight="1">
      <c r="A86" s="32" t="s">
        <v>48</v>
      </c>
      <c r="E86" s="33" t="s">
        <v>120</v>
      </c>
    </row>
    <row r="87" spans="1:5" ht="13.2" customHeight="1">
      <c r="A87" s="32" t="s">
        <v>49</v>
      </c>
      <c r="E87" s="34" t="s">
        <v>43</v>
      </c>
    </row>
    <row r="88" ht="13.2" customHeight="1">
      <c r="E88" s="33" t="s">
        <v>43</v>
      </c>
    </row>
    <row r="89" spans="1:16" ht="13.2" customHeight="1">
      <c r="A89" t="s">
        <v>40</v>
      </c>
      <c r="B89" s="10" t="s">
        <v>121</v>
      </c>
      <c r="C89" s="10" t="s">
        <v>122</v>
      </c>
      <c r="E89" s="27" t="s">
        <v>123</v>
      </c>
      <c r="F89" s="28" t="s">
        <v>67</v>
      </c>
      <c r="G89" s="29">
        <v>1</v>
      </c>
      <c r="H89" s="28">
        <v>0</v>
      </c>
      <c r="I89" s="28">
        <f>ROUND(G89*H89,6)</f>
        <v>0</v>
      </c>
      <c r="L89" s="30">
        <v>0</v>
      </c>
      <c r="M89" s="31">
        <f>ROUND(ROUND(L89,2)*ROUND(G89,3),2)</f>
        <v>0</v>
      </c>
      <c r="N89" s="28" t="s">
        <v>52</v>
      </c>
      <c r="O89">
        <f>(M89*21)/100</f>
        <v>0</v>
      </c>
      <c r="P89" t="s">
        <v>47</v>
      </c>
    </row>
    <row r="90" spans="1:5" ht="13.2" customHeight="1">
      <c r="A90" s="32" t="s">
        <v>48</v>
      </c>
      <c r="E90" s="33" t="s">
        <v>123</v>
      </c>
    </row>
    <row r="91" spans="1:5" ht="13.2" customHeight="1">
      <c r="A91" s="32" t="s">
        <v>49</v>
      </c>
      <c r="E91" s="34" t="s">
        <v>43</v>
      </c>
    </row>
    <row r="92" ht="13.2" customHeight="1">
      <c r="E92" s="33" t="s">
        <v>43</v>
      </c>
    </row>
    <row r="93" spans="1:16" ht="13.2" customHeight="1">
      <c r="A93" t="s">
        <v>40</v>
      </c>
      <c r="B93" s="10" t="s">
        <v>124</v>
      </c>
      <c r="C93" s="10" t="s">
        <v>125</v>
      </c>
      <c r="E93" s="27" t="s">
        <v>126</v>
      </c>
      <c r="F93" s="28" t="s">
        <v>45</v>
      </c>
      <c r="G93" s="29">
        <v>4</v>
      </c>
      <c r="H93" s="28">
        <v>0</v>
      </c>
      <c r="I93" s="28">
        <f>ROUND(G93*H93,6)</f>
        <v>0</v>
      </c>
      <c r="L93" s="30">
        <v>0</v>
      </c>
      <c r="M93" s="31">
        <f>ROUND(ROUND(L93,2)*ROUND(G93,3),2)</f>
        <v>0</v>
      </c>
      <c r="N93" s="28" t="s">
        <v>57</v>
      </c>
      <c r="O93">
        <f>(M93*21)/100</f>
        <v>0</v>
      </c>
      <c r="P93" t="s">
        <v>47</v>
      </c>
    </row>
    <row r="94" spans="1:5" ht="13.2" customHeight="1">
      <c r="A94" s="32" t="s">
        <v>48</v>
      </c>
      <c r="E94" s="33" t="s">
        <v>126</v>
      </c>
    </row>
    <row r="95" spans="1:5" ht="13.2" customHeight="1">
      <c r="A95" s="32" t="s">
        <v>49</v>
      </c>
      <c r="E95" s="34" t="s">
        <v>43</v>
      </c>
    </row>
    <row r="96" ht="13.2" customHeight="1">
      <c r="E96" s="33" t="s">
        <v>43</v>
      </c>
    </row>
    <row r="97" spans="1:16" ht="13.2" customHeight="1">
      <c r="A97" t="s">
        <v>40</v>
      </c>
      <c r="B97" s="10" t="s">
        <v>127</v>
      </c>
      <c r="C97" s="10" t="s">
        <v>128</v>
      </c>
      <c r="E97" s="27" t="s">
        <v>129</v>
      </c>
      <c r="F97" s="28" t="s">
        <v>45</v>
      </c>
      <c r="G97" s="29">
        <v>8</v>
      </c>
      <c r="H97" s="28">
        <v>0</v>
      </c>
      <c r="I97" s="28">
        <f>ROUND(G97*H97,6)</f>
        <v>0</v>
      </c>
      <c r="L97" s="30">
        <v>0</v>
      </c>
      <c r="M97" s="31">
        <f>ROUND(ROUND(L97,2)*ROUND(G97,3),2)</f>
        <v>0</v>
      </c>
      <c r="N97" s="28" t="s">
        <v>57</v>
      </c>
      <c r="O97">
        <f>(M97*21)/100</f>
        <v>0</v>
      </c>
      <c r="P97" t="s">
        <v>47</v>
      </c>
    </row>
    <row r="98" spans="1:5" ht="13.2" customHeight="1">
      <c r="A98" s="32" t="s">
        <v>48</v>
      </c>
      <c r="E98" s="33" t="s">
        <v>129</v>
      </c>
    </row>
    <row r="99" spans="1:5" ht="13.2" customHeight="1">
      <c r="A99" s="32" t="s">
        <v>49</v>
      </c>
      <c r="E99" s="34" t="s">
        <v>43</v>
      </c>
    </row>
    <row r="100" ht="13.2" customHeight="1">
      <c r="E100" s="33" t="s">
        <v>43</v>
      </c>
    </row>
    <row r="101" spans="1:16" ht="13.2" customHeight="1">
      <c r="A101" t="s">
        <v>40</v>
      </c>
      <c r="B101" s="10" t="s">
        <v>130</v>
      </c>
      <c r="C101" s="10" t="s">
        <v>131</v>
      </c>
      <c r="E101" s="27" t="s">
        <v>132</v>
      </c>
      <c r="F101" s="28" t="s">
        <v>45</v>
      </c>
      <c r="G101" s="29">
        <v>58</v>
      </c>
      <c r="H101" s="28">
        <v>0</v>
      </c>
      <c r="I101" s="28">
        <f>ROUND(G101*H101,6)</f>
        <v>0</v>
      </c>
      <c r="L101" s="30">
        <v>0</v>
      </c>
      <c r="M101" s="31">
        <f>ROUND(ROUND(L101,2)*ROUND(G101,3),2)</f>
        <v>0</v>
      </c>
      <c r="N101" s="28" t="s">
        <v>57</v>
      </c>
      <c r="O101">
        <f>(M101*21)/100</f>
        <v>0</v>
      </c>
      <c r="P101" t="s">
        <v>47</v>
      </c>
    </row>
    <row r="102" spans="1:5" ht="13.2" customHeight="1">
      <c r="A102" s="32" t="s">
        <v>48</v>
      </c>
      <c r="E102" s="33" t="s">
        <v>132</v>
      </c>
    </row>
    <row r="103" spans="1:5" ht="13.2" customHeight="1">
      <c r="A103" s="32" t="s">
        <v>49</v>
      </c>
      <c r="E103" s="34" t="s">
        <v>133</v>
      </c>
    </row>
    <row r="104" ht="13.2" customHeight="1">
      <c r="E104" s="33" t="s">
        <v>43</v>
      </c>
    </row>
    <row r="105" spans="1:16" ht="13.2" customHeight="1">
      <c r="A105" t="s">
        <v>40</v>
      </c>
      <c r="B105" s="10" t="s">
        <v>134</v>
      </c>
      <c r="C105" s="10" t="s">
        <v>135</v>
      </c>
      <c r="E105" s="27" t="s">
        <v>136</v>
      </c>
      <c r="F105" s="28" t="s">
        <v>45</v>
      </c>
      <c r="G105" s="29">
        <v>120</v>
      </c>
      <c r="H105" s="28">
        <v>0</v>
      </c>
      <c r="I105" s="28">
        <f>ROUND(G105*H105,6)</f>
        <v>0</v>
      </c>
      <c r="L105" s="30">
        <v>0</v>
      </c>
      <c r="M105" s="31">
        <f>ROUND(ROUND(L105,2)*ROUND(G105,3),2)</f>
        <v>0</v>
      </c>
      <c r="N105" s="28" t="s">
        <v>57</v>
      </c>
      <c r="O105">
        <f>(M105*21)/100</f>
        <v>0</v>
      </c>
      <c r="P105" t="s">
        <v>47</v>
      </c>
    </row>
    <row r="106" spans="1:5" ht="13.2" customHeight="1">
      <c r="A106" s="32" t="s">
        <v>48</v>
      </c>
      <c r="E106" s="33" t="s">
        <v>136</v>
      </c>
    </row>
    <row r="107" spans="1:5" ht="13.2" customHeight="1">
      <c r="A107" s="32" t="s">
        <v>49</v>
      </c>
      <c r="E107" s="34" t="s">
        <v>43</v>
      </c>
    </row>
    <row r="108" ht="13.2" customHeight="1">
      <c r="E108" s="33" t="s">
        <v>43</v>
      </c>
    </row>
    <row r="109" spans="1:16" ht="13.2" customHeight="1">
      <c r="A109" t="s">
        <v>40</v>
      </c>
      <c r="B109" s="10" t="s">
        <v>137</v>
      </c>
      <c r="C109" s="10" t="s">
        <v>138</v>
      </c>
      <c r="E109" s="27" t="s">
        <v>139</v>
      </c>
      <c r="F109" s="28" t="s">
        <v>45</v>
      </c>
      <c r="G109" s="29">
        <v>1</v>
      </c>
      <c r="H109" s="28">
        <v>0</v>
      </c>
      <c r="I109" s="28">
        <f>ROUND(G109*H109,6)</f>
        <v>0</v>
      </c>
      <c r="L109" s="30">
        <v>0</v>
      </c>
      <c r="M109" s="31">
        <f>ROUND(ROUND(L109,2)*ROUND(G109,3),2)</f>
        <v>0</v>
      </c>
      <c r="N109" s="28" t="s">
        <v>57</v>
      </c>
      <c r="O109">
        <f>(M109*21)/100</f>
        <v>0</v>
      </c>
      <c r="P109" t="s">
        <v>47</v>
      </c>
    </row>
    <row r="110" spans="1:5" ht="13.2" customHeight="1">
      <c r="A110" s="32" t="s">
        <v>48</v>
      </c>
      <c r="E110" s="33" t="s">
        <v>139</v>
      </c>
    </row>
    <row r="111" spans="1:5" ht="13.2" customHeight="1">
      <c r="A111" s="32" t="s">
        <v>49</v>
      </c>
      <c r="E111" s="34" t="s">
        <v>43</v>
      </c>
    </row>
    <row r="112" ht="13.2" customHeight="1">
      <c r="E112" s="33" t="s">
        <v>43</v>
      </c>
    </row>
  </sheetData>
  <sheetProtection algorithmName="SHA-512" hashValue="ElXSheJE2hY+NTwi1sH0J5nWdDQ9rR030xIQ44Ca/ywdS1nvx+4z+fMvn+P1fm6Du5gaekoT+s6d92JF6DislA==" saltValue="3UQcM35o+S7i2UzRnZQQyg=="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96"/>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140</v>
      </c>
      <c r="M3" s="36">
        <f>0+K8+K1273+K1684+K2351+K2637+K3382+K3585+K3948+K4241+K5398+K5674+M8+M1273+M1684+M2351+M2637+M3382+M3585+M3948+M4241+M5398+M5674</f>
        <v>0</v>
      </c>
      <c r="N3" s="19" t="s">
        <v>13</v>
      </c>
    </row>
    <row r="4" spans="1:5" ht="15" customHeight="1">
      <c r="A4" s="22" t="s">
        <v>18</v>
      </c>
      <c r="B4" s="23" t="s">
        <v>21</v>
      </c>
      <c r="C4" s="2" t="s">
        <v>140</v>
      </c>
      <c r="D4" s="5"/>
      <c r="E4" s="23" t="s">
        <v>141</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142</v>
      </c>
      <c r="C8" s="24" t="s">
        <v>143</v>
      </c>
      <c r="E8" s="26" t="s">
        <v>144</v>
      </c>
      <c r="J8" s="25">
        <f>0+J9+J78+J147+J172+J277+J362+J675+J784+J881+J922+J1023+J1072+J1109+J1198+J1215+J1228</f>
        <v>0</v>
      </c>
      <c r="K8" s="25">
        <f>0+K9+K78+K147+K172+K277+K362+K675+K784+K881+K922+K1023+K1072+K1109+K1198+K1215+K1228</f>
        <v>0</v>
      </c>
      <c r="L8" s="25">
        <f>0+L9+L78+L147+L172+L277+L362+L675+L784+L881+L922+L1023+L1072+L1109+L1198+L1215+L1228</f>
        <v>0</v>
      </c>
      <c r="M8" s="25">
        <f>0+M9+M78+M147+M172+M277+M362+M675+M784+M881+M922+M1023+M1072+M1109+M1198+M1215+M1228</f>
        <v>0</v>
      </c>
    </row>
    <row r="9" spans="1:13" ht="13.2" customHeight="1">
      <c r="A9" t="s">
        <v>37</v>
      </c>
      <c r="C9" s="11" t="s">
        <v>53</v>
      </c>
      <c r="E9" s="35" t="s">
        <v>145</v>
      </c>
      <c r="J9" s="31">
        <f>0</f>
        <v>0</v>
      </c>
      <c r="K9" s="31">
        <f>0</f>
        <v>0</v>
      </c>
      <c r="L9" s="31">
        <f>0+L10+L14+L18+L22+L26+L30+L34+L38+L42+L46+L50+L54+L58+L62+L66+L70+L74</f>
        <v>0</v>
      </c>
      <c r="M9" s="31">
        <f>0+M10+M14+M18+M22+M26+M30+M34+M38+M42+M46+M50+M54+M58+M62+M66+M70+M74</f>
        <v>0</v>
      </c>
    </row>
    <row r="10" spans="1:16" ht="13.2" customHeight="1">
      <c r="A10" t="s">
        <v>40</v>
      </c>
      <c r="B10" s="10" t="s">
        <v>71</v>
      </c>
      <c r="C10" s="10" t="s">
        <v>146</v>
      </c>
      <c r="E10" s="27" t="s">
        <v>147</v>
      </c>
      <c r="F10" s="28" t="s">
        <v>148</v>
      </c>
      <c r="G10" s="29">
        <v>0.426</v>
      </c>
      <c r="H10" s="28">
        <v>1</v>
      </c>
      <c r="I10" s="28">
        <f>ROUND(G10*H10,6)</f>
        <v>0.426</v>
      </c>
      <c r="L10" s="30">
        <v>0</v>
      </c>
      <c r="M10" s="31">
        <f>ROUND(ROUND(L10,2)*ROUND(G10,3),2)</f>
        <v>0</v>
      </c>
      <c r="N10" s="28" t="s">
        <v>52</v>
      </c>
      <c r="O10">
        <f>(M10*21)/100</f>
        <v>0</v>
      </c>
      <c r="P10" t="s">
        <v>47</v>
      </c>
    </row>
    <row r="11" spans="1:5" ht="13.2" customHeight="1">
      <c r="A11" s="32" t="s">
        <v>48</v>
      </c>
      <c r="E11" s="33" t="s">
        <v>147</v>
      </c>
    </row>
    <row r="12" spans="1:5" ht="13.2" customHeight="1">
      <c r="A12" s="32" t="s">
        <v>49</v>
      </c>
      <c r="E12" s="34" t="s">
        <v>43</v>
      </c>
    </row>
    <row r="13" ht="13.2" customHeight="1">
      <c r="E13" s="33" t="s">
        <v>43</v>
      </c>
    </row>
    <row r="14" spans="1:16" ht="13.2" customHeight="1">
      <c r="A14" t="s">
        <v>40</v>
      </c>
      <c r="B14" s="10" t="s">
        <v>78</v>
      </c>
      <c r="C14" s="10" t="s">
        <v>149</v>
      </c>
      <c r="E14" s="27" t="s">
        <v>150</v>
      </c>
      <c r="F14" s="28" t="s">
        <v>148</v>
      </c>
      <c r="G14" s="29">
        <v>2.906</v>
      </c>
      <c r="H14" s="28">
        <v>1</v>
      </c>
      <c r="I14" s="28">
        <f>ROUND(G14*H14,6)</f>
        <v>2.906</v>
      </c>
      <c r="L14" s="30">
        <v>0</v>
      </c>
      <c r="M14" s="31">
        <f>ROUND(ROUND(L14,2)*ROUND(G14,3),2)</f>
        <v>0</v>
      </c>
      <c r="N14" s="28" t="s">
        <v>52</v>
      </c>
      <c r="O14">
        <f>(M14*21)/100</f>
        <v>0</v>
      </c>
      <c r="P14" t="s">
        <v>47</v>
      </c>
    </row>
    <row r="15" spans="1:5" ht="13.2" customHeight="1">
      <c r="A15" s="32" t="s">
        <v>48</v>
      </c>
      <c r="E15" s="33" t="s">
        <v>150</v>
      </c>
    </row>
    <row r="16" spans="1:5" ht="13.2" customHeight="1">
      <c r="A16" s="32" t="s">
        <v>49</v>
      </c>
      <c r="E16" s="34" t="s">
        <v>43</v>
      </c>
    </row>
    <row r="17" ht="13.2" customHeight="1">
      <c r="E17" s="33" t="s">
        <v>43</v>
      </c>
    </row>
    <row r="18" spans="1:16" ht="13.2" customHeight="1">
      <c r="A18" t="s">
        <v>40</v>
      </c>
      <c r="B18" s="10" t="s">
        <v>83</v>
      </c>
      <c r="C18" s="10" t="s">
        <v>151</v>
      </c>
      <c r="E18" s="27" t="s">
        <v>152</v>
      </c>
      <c r="F18" s="28" t="s">
        <v>148</v>
      </c>
      <c r="G18" s="29">
        <v>0.331</v>
      </c>
      <c r="H18" s="28">
        <v>1</v>
      </c>
      <c r="I18" s="28">
        <f>ROUND(G18*H18,6)</f>
        <v>0.331</v>
      </c>
      <c r="L18" s="30">
        <v>0</v>
      </c>
      <c r="M18" s="31">
        <f>ROUND(ROUND(L18,2)*ROUND(G18,3),2)</f>
        <v>0</v>
      </c>
      <c r="N18" s="28" t="s">
        <v>52</v>
      </c>
      <c r="O18">
        <f>(M18*21)/100</f>
        <v>0</v>
      </c>
      <c r="P18" t="s">
        <v>47</v>
      </c>
    </row>
    <row r="19" spans="1:5" ht="13.2" customHeight="1">
      <c r="A19" s="32" t="s">
        <v>48</v>
      </c>
      <c r="E19" s="33" t="s">
        <v>152</v>
      </c>
    </row>
    <row r="20" spans="1:5" ht="13.2" customHeight="1">
      <c r="A20" s="32" t="s">
        <v>49</v>
      </c>
      <c r="E20" s="34" t="s">
        <v>43</v>
      </c>
    </row>
    <row r="21" ht="13.2" customHeight="1">
      <c r="E21" s="33" t="s">
        <v>43</v>
      </c>
    </row>
    <row r="22" spans="1:16" ht="13.2" customHeight="1">
      <c r="A22" t="s">
        <v>40</v>
      </c>
      <c r="B22" s="10" t="s">
        <v>41</v>
      </c>
      <c r="C22" s="10" t="s">
        <v>153</v>
      </c>
      <c r="E22" s="27" t="s">
        <v>154</v>
      </c>
      <c r="F22" s="28" t="s">
        <v>155</v>
      </c>
      <c r="G22" s="29">
        <v>13.187</v>
      </c>
      <c r="H22" s="28">
        <v>1.6627</v>
      </c>
      <c r="I22" s="28">
        <f>ROUND(G22*H22,6)</f>
        <v>21.926025</v>
      </c>
      <c r="L22" s="30">
        <v>0</v>
      </c>
      <c r="M22" s="31">
        <f>ROUND(ROUND(L22,2)*ROUND(G22,3),2)</f>
        <v>0</v>
      </c>
      <c r="N22" s="28" t="s">
        <v>52</v>
      </c>
      <c r="O22">
        <f>(M22*21)/100</f>
        <v>0</v>
      </c>
      <c r="P22" t="s">
        <v>47</v>
      </c>
    </row>
    <row r="23" spans="1:5" ht="13.2" customHeight="1">
      <c r="A23" s="32" t="s">
        <v>48</v>
      </c>
      <c r="E23" s="33" t="s">
        <v>154</v>
      </c>
    </row>
    <row r="24" spans="1:5" ht="327.6" customHeight="1">
      <c r="A24" s="32" t="s">
        <v>49</v>
      </c>
      <c r="E24" s="34" t="s">
        <v>156</v>
      </c>
    </row>
    <row r="25" ht="13.2" customHeight="1">
      <c r="E25" s="33" t="s">
        <v>157</v>
      </c>
    </row>
    <row r="26" spans="1:16" ht="13.2" customHeight="1">
      <c r="A26" t="s">
        <v>40</v>
      </c>
      <c r="B26" s="10" t="s">
        <v>47</v>
      </c>
      <c r="C26" s="10" t="s">
        <v>158</v>
      </c>
      <c r="E26" s="27" t="s">
        <v>159</v>
      </c>
      <c r="F26" s="28" t="s">
        <v>63</v>
      </c>
      <c r="G26" s="29">
        <v>62.748</v>
      </c>
      <c r="H26" s="28">
        <v>0.2209</v>
      </c>
      <c r="I26" s="28">
        <f>ROUND(G26*H26,6)</f>
        <v>13.861033</v>
      </c>
      <c r="L26" s="30">
        <v>0</v>
      </c>
      <c r="M26" s="31">
        <f>ROUND(ROUND(L26,2)*ROUND(G26,3),2)</f>
        <v>0</v>
      </c>
      <c r="N26" s="28" t="s">
        <v>52</v>
      </c>
      <c r="O26">
        <f>(M26*21)/100</f>
        <v>0</v>
      </c>
      <c r="P26" t="s">
        <v>47</v>
      </c>
    </row>
    <row r="27" spans="1:5" ht="13.2" customHeight="1">
      <c r="A27" s="32" t="s">
        <v>48</v>
      </c>
      <c r="E27" s="33" t="s">
        <v>159</v>
      </c>
    </row>
    <row r="28" spans="1:5" ht="171.6" customHeight="1">
      <c r="A28" s="32" t="s">
        <v>49</v>
      </c>
      <c r="E28" s="34" t="s">
        <v>160</v>
      </c>
    </row>
    <row r="29" ht="13.2" customHeight="1">
      <c r="E29" s="33" t="s">
        <v>161</v>
      </c>
    </row>
    <row r="30" spans="1:16" ht="13.2" customHeight="1">
      <c r="A30" t="s">
        <v>40</v>
      </c>
      <c r="B30" s="10" t="s">
        <v>53</v>
      </c>
      <c r="C30" s="10" t="s">
        <v>162</v>
      </c>
      <c r="E30" s="27" t="s">
        <v>163</v>
      </c>
      <c r="F30" s="28" t="s">
        <v>63</v>
      </c>
      <c r="G30" s="29">
        <v>39.553</v>
      </c>
      <c r="H30" s="28">
        <v>0.41082</v>
      </c>
      <c r="I30" s="28">
        <f>ROUND(G30*H30,6)</f>
        <v>16.249163</v>
      </c>
      <c r="L30" s="30">
        <v>0</v>
      </c>
      <c r="M30" s="31">
        <f>ROUND(ROUND(L30,2)*ROUND(G30,3),2)</f>
        <v>0</v>
      </c>
      <c r="N30" s="28" t="s">
        <v>52</v>
      </c>
      <c r="O30">
        <f>(M30*21)/100</f>
        <v>0</v>
      </c>
      <c r="P30" t="s">
        <v>47</v>
      </c>
    </row>
    <row r="31" spans="1:5" ht="13.2" customHeight="1">
      <c r="A31" s="32" t="s">
        <v>48</v>
      </c>
      <c r="E31" s="33" t="s">
        <v>163</v>
      </c>
    </row>
    <row r="32" spans="1:5" ht="39.6" customHeight="1">
      <c r="A32" s="32" t="s">
        <v>49</v>
      </c>
      <c r="E32" s="34" t="s">
        <v>164</v>
      </c>
    </row>
    <row r="33" ht="13.2" customHeight="1">
      <c r="E33" s="33" t="s">
        <v>161</v>
      </c>
    </row>
    <row r="34" spans="1:16" ht="13.2" customHeight="1">
      <c r="A34" t="s">
        <v>40</v>
      </c>
      <c r="B34" s="10" t="s">
        <v>60</v>
      </c>
      <c r="C34" s="10" t="s">
        <v>165</v>
      </c>
      <c r="E34" s="27" t="s">
        <v>166</v>
      </c>
      <c r="F34" s="28" t="s">
        <v>67</v>
      </c>
      <c r="G34" s="29">
        <v>15</v>
      </c>
      <c r="H34" s="28">
        <v>0.02743</v>
      </c>
      <c r="I34" s="28">
        <f>ROUND(G34*H34,6)</f>
        <v>0.41145</v>
      </c>
      <c r="L34" s="30">
        <v>0</v>
      </c>
      <c r="M34" s="31">
        <f>ROUND(ROUND(L34,2)*ROUND(G34,3),2)</f>
        <v>0</v>
      </c>
      <c r="N34" s="28" t="s">
        <v>52</v>
      </c>
      <c r="O34">
        <f>(M34*21)/100</f>
        <v>0</v>
      </c>
      <c r="P34" t="s">
        <v>47</v>
      </c>
    </row>
    <row r="35" spans="1:5" ht="13.2" customHeight="1">
      <c r="A35" s="32" t="s">
        <v>48</v>
      </c>
      <c r="E35" s="33" t="s">
        <v>166</v>
      </c>
    </row>
    <row r="36" spans="1:5" ht="184.8" customHeight="1">
      <c r="A36" s="32" t="s">
        <v>49</v>
      </c>
      <c r="E36" s="34" t="s">
        <v>167</v>
      </c>
    </row>
    <row r="37" ht="13.2" customHeight="1">
      <c r="E37" s="33" t="s">
        <v>168</v>
      </c>
    </row>
    <row r="38" spans="1:16" ht="13.2" customHeight="1">
      <c r="A38" t="s">
        <v>40</v>
      </c>
      <c r="B38" s="10" t="s">
        <v>64</v>
      </c>
      <c r="C38" s="10" t="s">
        <v>169</v>
      </c>
      <c r="E38" s="27" t="s">
        <v>170</v>
      </c>
      <c r="F38" s="28" t="s">
        <v>67</v>
      </c>
      <c r="G38" s="29">
        <v>8</v>
      </c>
      <c r="H38" s="28">
        <v>0.05563</v>
      </c>
      <c r="I38" s="28">
        <f>ROUND(G38*H38,6)</f>
        <v>0.44504</v>
      </c>
      <c r="L38" s="30">
        <v>0</v>
      </c>
      <c r="M38" s="31">
        <f>ROUND(ROUND(L38,2)*ROUND(G38,3),2)</f>
        <v>0</v>
      </c>
      <c r="N38" s="28" t="s">
        <v>52</v>
      </c>
      <c r="O38">
        <f>(M38*21)/100</f>
        <v>0</v>
      </c>
      <c r="P38" t="s">
        <v>47</v>
      </c>
    </row>
    <row r="39" spans="1:5" ht="13.2" customHeight="1">
      <c r="A39" s="32" t="s">
        <v>48</v>
      </c>
      <c r="E39" s="33" t="s">
        <v>170</v>
      </c>
    </row>
    <row r="40" spans="1:5" ht="52.8" customHeight="1">
      <c r="A40" s="32" t="s">
        <v>49</v>
      </c>
      <c r="E40" s="34" t="s">
        <v>171</v>
      </c>
    </row>
    <row r="41" ht="13.2" customHeight="1">
      <c r="E41" s="33" t="s">
        <v>168</v>
      </c>
    </row>
    <row r="42" spans="1:16" ht="13.2" customHeight="1">
      <c r="A42" t="s">
        <v>40</v>
      </c>
      <c r="B42" s="10" t="s">
        <v>68</v>
      </c>
      <c r="C42" s="10" t="s">
        <v>172</v>
      </c>
      <c r="E42" s="27" t="s">
        <v>173</v>
      </c>
      <c r="F42" s="28" t="s">
        <v>148</v>
      </c>
      <c r="G42" s="29">
        <v>0.426</v>
      </c>
      <c r="H42" s="28">
        <v>0.01954</v>
      </c>
      <c r="I42" s="28">
        <f>ROUND(G42*H42,6)</f>
        <v>0.008324</v>
      </c>
      <c r="L42" s="30">
        <v>0</v>
      </c>
      <c r="M42" s="31">
        <f>ROUND(ROUND(L42,2)*ROUND(G42,3),2)</f>
        <v>0</v>
      </c>
      <c r="N42" s="28" t="s">
        <v>52</v>
      </c>
      <c r="O42">
        <f>(M42*21)/100</f>
        <v>0</v>
      </c>
      <c r="P42" t="s">
        <v>47</v>
      </c>
    </row>
    <row r="43" spans="1:5" ht="13.2" customHeight="1">
      <c r="A43" s="32" t="s">
        <v>48</v>
      </c>
      <c r="E43" s="33" t="s">
        <v>173</v>
      </c>
    </row>
    <row r="44" spans="1:5" ht="184.8" customHeight="1">
      <c r="A44" s="32" t="s">
        <v>49</v>
      </c>
      <c r="E44" s="34" t="s">
        <v>174</v>
      </c>
    </row>
    <row r="45" ht="13.2" customHeight="1">
      <c r="E45" s="33" t="s">
        <v>175</v>
      </c>
    </row>
    <row r="46" spans="1:16" ht="13.2" customHeight="1">
      <c r="A46" t="s">
        <v>40</v>
      </c>
      <c r="B46" s="10" t="s">
        <v>74</v>
      </c>
      <c r="C46" s="10" t="s">
        <v>176</v>
      </c>
      <c r="E46" s="27" t="s">
        <v>177</v>
      </c>
      <c r="F46" s="28" t="s">
        <v>148</v>
      </c>
      <c r="G46" s="29">
        <v>3.237</v>
      </c>
      <c r="H46" s="28">
        <v>0.01709</v>
      </c>
      <c r="I46" s="28">
        <f>ROUND(G46*H46,6)</f>
        <v>0.05532</v>
      </c>
      <c r="L46" s="30">
        <v>0</v>
      </c>
      <c r="M46" s="31">
        <f>ROUND(ROUND(L46,2)*ROUND(G46,3),2)</f>
        <v>0</v>
      </c>
      <c r="N46" s="28" t="s">
        <v>52</v>
      </c>
      <c r="O46">
        <f>(M46*21)/100</f>
        <v>0</v>
      </c>
      <c r="P46" t="s">
        <v>47</v>
      </c>
    </row>
    <row r="47" spans="1:5" ht="13.2" customHeight="1">
      <c r="A47" s="32" t="s">
        <v>48</v>
      </c>
      <c r="E47" s="33" t="s">
        <v>177</v>
      </c>
    </row>
    <row r="48" spans="1:5" ht="327.6" customHeight="1">
      <c r="A48" s="32" t="s">
        <v>49</v>
      </c>
      <c r="E48" s="34" t="s">
        <v>178</v>
      </c>
    </row>
    <row r="49" ht="13.2" customHeight="1">
      <c r="E49" s="33" t="s">
        <v>175</v>
      </c>
    </row>
    <row r="50" spans="1:16" ht="13.2" customHeight="1">
      <c r="A50" t="s">
        <v>40</v>
      </c>
      <c r="B50" s="10" t="s">
        <v>86</v>
      </c>
      <c r="C50" s="10" t="s">
        <v>179</v>
      </c>
      <c r="E50" s="27" t="s">
        <v>180</v>
      </c>
      <c r="F50" s="28" t="s">
        <v>63</v>
      </c>
      <c r="G50" s="29">
        <v>0.357</v>
      </c>
      <c r="H50" s="28">
        <v>0.00142</v>
      </c>
      <c r="I50" s="28">
        <f>ROUND(G50*H50,6)</f>
        <v>0.000507</v>
      </c>
      <c r="L50" s="30">
        <v>0</v>
      </c>
      <c r="M50" s="31">
        <f>ROUND(ROUND(L50,2)*ROUND(G50,3),2)</f>
        <v>0</v>
      </c>
      <c r="N50" s="28" t="s">
        <v>52</v>
      </c>
      <c r="O50">
        <f>(M50*21)/100</f>
        <v>0</v>
      </c>
      <c r="P50" t="s">
        <v>47</v>
      </c>
    </row>
    <row r="51" spans="1:5" ht="13.2" customHeight="1">
      <c r="A51" s="32" t="s">
        <v>48</v>
      </c>
      <c r="E51" s="33" t="s">
        <v>180</v>
      </c>
    </row>
    <row r="52" spans="1:5" ht="39.6" customHeight="1">
      <c r="A52" s="32" t="s">
        <v>49</v>
      </c>
      <c r="E52" s="34" t="s">
        <v>181</v>
      </c>
    </row>
    <row r="53" ht="13.2" customHeight="1">
      <c r="E53" s="33" t="s">
        <v>43</v>
      </c>
    </row>
    <row r="54" spans="1:16" ht="13.2" customHeight="1">
      <c r="A54" t="s">
        <v>40</v>
      </c>
      <c r="B54" s="10" t="s">
        <v>90</v>
      </c>
      <c r="C54" s="10" t="s">
        <v>182</v>
      </c>
      <c r="E54" s="27" t="s">
        <v>183</v>
      </c>
      <c r="F54" s="28" t="s">
        <v>63</v>
      </c>
      <c r="G54" s="29">
        <v>7.136</v>
      </c>
      <c r="H54" s="28">
        <v>0.09232</v>
      </c>
      <c r="I54" s="28">
        <f>ROUND(G54*H54,6)</f>
        <v>0.658796</v>
      </c>
      <c r="L54" s="30">
        <v>0</v>
      </c>
      <c r="M54" s="31">
        <f>ROUND(ROUND(L54,2)*ROUND(G54,3),2)</f>
        <v>0</v>
      </c>
      <c r="N54" s="28" t="s">
        <v>52</v>
      </c>
      <c r="O54">
        <f>(M54*21)/100</f>
        <v>0</v>
      </c>
      <c r="P54" t="s">
        <v>47</v>
      </c>
    </row>
    <row r="55" spans="1:5" ht="13.2" customHeight="1">
      <c r="A55" s="32" t="s">
        <v>48</v>
      </c>
      <c r="E55" s="33" t="s">
        <v>183</v>
      </c>
    </row>
    <row r="56" spans="1:5" ht="39.6" customHeight="1">
      <c r="A56" s="32" t="s">
        <v>49</v>
      </c>
      <c r="E56" s="34" t="s">
        <v>184</v>
      </c>
    </row>
    <row r="57" ht="13.2" customHeight="1">
      <c r="E57" s="33" t="s">
        <v>185</v>
      </c>
    </row>
    <row r="58" spans="1:16" ht="13.2" customHeight="1">
      <c r="A58" t="s">
        <v>40</v>
      </c>
      <c r="B58" s="10" t="s">
        <v>96</v>
      </c>
      <c r="C58" s="10" t="s">
        <v>186</v>
      </c>
      <c r="E58" s="27" t="s">
        <v>187</v>
      </c>
      <c r="F58" s="28" t="s">
        <v>63</v>
      </c>
      <c r="G58" s="29">
        <v>118.012</v>
      </c>
      <c r="H58" s="28">
        <v>0.12185</v>
      </c>
      <c r="I58" s="28">
        <f>ROUND(G58*H58,6)</f>
        <v>14.379762</v>
      </c>
      <c r="L58" s="30">
        <v>0</v>
      </c>
      <c r="M58" s="31">
        <f>ROUND(ROUND(L58,2)*ROUND(G58,3),2)</f>
        <v>0</v>
      </c>
      <c r="N58" s="28" t="s">
        <v>52</v>
      </c>
      <c r="O58">
        <f>(M58*21)/100</f>
        <v>0</v>
      </c>
      <c r="P58" t="s">
        <v>47</v>
      </c>
    </row>
    <row r="59" spans="1:5" ht="13.2" customHeight="1">
      <c r="A59" s="32" t="s">
        <v>48</v>
      </c>
      <c r="E59" s="33" t="s">
        <v>187</v>
      </c>
    </row>
    <row r="60" spans="1:5" ht="277.2" customHeight="1">
      <c r="A60" s="32" t="s">
        <v>49</v>
      </c>
      <c r="E60" s="34" t="s">
        <v>188</v>
      </c>
    </row>
    <row r="61" ht="13.2" customHeight="1">
      <c r="E61" s="33" t="s">
        <v>185</v>
      </c>
    </row>
    <row r="62" spans="1:16" ht="13.2" customHeight="1">
      <c r="A62" t="s">
        <v>40</v>
      </c>
      <c r="B62" s="10" t="s">
        <v>99</v>
      </c>
      <c r="C62" s="10" t="s">
        <v>189</v>
      </c>
      <c r="E62" s="27" t="s">
        <v>190</v>
      </c>
      <c r="F62" s="28" t="s">
        <v>81</v>
      </c>
      <c r="G62" s="29">
        <v>59.105</v>
      </c>
      <c r="H62" s="28">
        <v>0.00012</v>
      </c>
      <c r="I62" s="28">
        <f>ROUND(G62*H62,6)</f>
        <v>0.007093</v>
      </c>
      <c r="L62" s="30">
        <v>0</v>
      </c>
      <c r="M62" s="31">
        <f>ROUND(ROUND(L62,2)*ROUND(G62,3),2)</f>
        <v>0</v>
      </c>
      <c r="N62" s="28" t="s">
        <v>52</v>
      </c>
      <c r="O62">
        <f>(M62*21)/100</f>
        <v>0</v>
      </c>
      <c r="P62" t="s">
        <v>47</v>
      </c>
    </row>
    <row r="63" spans="1:5" ht="13.2" customHeight="1">
      <c r="A63" s="32" t="s">
        <v>48</v>
      </c>
      <c r="E63" s="33" t="s">
        <v>190</v>
      </c>
    </row>
    <row r="64" spans="1:5" ht="264" customHeight="1">
      <c r="A64" s="32" t="s">
        <v>49</v>
      </c>
      <c r="E64" s="34" t="s">
        <v>191</v>
      </c>
    </row>
    <row r="65" ht="13.2" customHeight="1">
      <c r="E65" s="33" t="s">
        <v>192</v>
      </c>
    </row>
    <row r="66" spans="1:16" ht="13.2" customHeight="1">
      <c r="A66" t="s">
        <v>40</v>
      </c>
      <c r="B66" s="10" t="s">
        <v>102</v>
      </c>
      <c r="C66" s="10" t="s">
        <v>193</v>
      </c>
      <c r="E66" s="27" t="s">
        <v>194</v>
      </c>
      <c r="F66" s="28" t="s">
        <v>81</v>
      </c>
      <c r="G66" s="29">
        <v>60.4</v>
      </c>
      <c r="H66" s="28">
        <v>0.00014</v>
      </c>
      <c r="I66" s="28">
        <f>ROUND(G66*H66,6)</f>
        <v>0.008456</v>
      </c>
      <c r="L66" s="30">
        <v>0</v>
      </c>
      <c r="M66" s="31">
        <f>ROUND(ROUND(L66,2)*ROUND(G66,3),2)</f>
        <v>0</v>
      </c>
      <c r="N66" s="28" t="s">
        <v>52</v>
      </c>
      <c r="O66">
        <f>(M66*21)/100</f>
        <v>0</v>
      </c>
      <c r="P66" t="s">
        <v>47</v>
      </c>
    </row>
    <row r="67" spans="1:5" ht="13.2" customHeight="1">
      <c r="A67" s="32" t="s">
        <v>48</v>
      </c>
      <c r="E67" s="33" t="s">
        <v>194</v>
      </c>
    </row>
    <row r="68" spans="1:5" ht="250.8" customHeight="1">
      <c r="A68" s="32" t="s">
        <v>49</v>
      </c>
      <c r="E68" s="34" t="s">
        <v>195</v>
      </c>
    </row>
    <row r="69" ht="13.2" customHeight="1">
      <c r="E69" s="33" t="s">
        <v>192</v>
      </c>
    </row>
    <row r="70" spans="1:16" ht="13.2" customHeight="1">
      <c r="A70" t="s">
        <v>40</v>
      </c>
      <c r="B70" s="10" t="s">
        <v>107</v>
      </c>
      <c r="C70" s="10" t="s">
        <v>196</v>
      </c>
      <c r="E70" s="27" t="s">
        <v>197</v>
      </c>
      <c r="F70" s="28" t="s">
        <v>63</v>
      </c>
      <c r="G70" s="29">
        <v>23.486</v>
      </c>
      <c r="H70" s="28">
        <v>0.07262</v>
      </c>
      <c r="I70" s="28">
        <f>ROUND(G70*H70,6)</f>
        <v>1.705553</v>
      </c>
      <c r="L70" s="30">
        <v>0</v>
      </c>
      <c r="M70" s="31">
        <f>ROUND(ROUND(L70,2)*ROUND(G70,3),2)</f>
        <v>0</v>
      </c>
      <c r="N70" s="28" t="s">
        <v>52</v>
      </c>
      <c r="O70">
        <f>(M70*21)/100</f>
        <v>0</v>
      </c>
      <c r="P70" t="s">
        <v>47</v>
      </c>
    </row>
    <row r="71" spans="1:5" ht="13.2" customHeight="1">
      <c r="A71" s="32" t="s">
        <v>48</v>
      </c>
      <c r="E71" s="33" t="s">
        <v>197</v>
      </c>
    </row>
    <row r="72" spans="1:5" ht="39.6" customHeight="1">
      <c r="A72" s="32" t="s">
        <v>49</v>
      </c>
      <c r="E72" s="34" t="s">
        <v>198</v>
      </c>
    </row>
    <row r="73" ht="13.2" customHeight="1">
      <c r="E73" s="33" t="s">
        <v>43</v>
      </c>
    </row>
    <row r="74" spans="1:16" ht="13.2" customHeight="1">
      <c r="A74" t="s">
        <v>40</v>
      </c>
      <c r="B74" s="10" t="s">
        <v>110</v>
      </c>
      <c r="C74" s="10" t="s">
        <v>199</v>
      </c>
      <c r="E74" s="27" t="s">
        <v>200</v>
      </c>
      <c r="F74" s="28" t="s">
        <v>63</v>
      </c>
      <c r="G74" s="29">
        <v>62.72</v>
      </c>
      <c r="H74" s="28">
        <v>0.45432</v>
      </c>
      <c r="I74" s="28">
        <f>ROUND(G74*H74,6)</f>
        <v>28.49495</v>
      </c>
      <c r="L74" s="30">
        <v>0</v>
      </c>
      <c r="M74" s="31">
        <f>ROUND(ROUND(L74,2)*ROUND(G74,3),2)</f>
        <v>0</v>
      </c>
      <c r="N74" s="28" t="s">
        <v>52</v>
      </c>
      <c r="O74">
        <f>(M74*21)/100</f>
        <v>0</v>
      </c>
      <c r="P74" t="s">
        <v>47</v>
      </c>
    </row>
    <row r="75" spans="1:5" ht="13.2" customHeight="1">
      <c r="A75" s="32" t="s">
        <v>48</v>
      </c>
      <c r="E75" s="33" t="s">
        <v>200</v>
      </c>
    </row>
    <row r="76" spans="1:5" ht="79.2" customHeight="1">
      <c r="A76" s="32" t="s">
        <v>49</v>
      </c>
      <c r="E76" s="34" t="s">
        <v>201</v>
      </c>
    </row>
    <row r="77" ht="13.2" customHeight="1">
      <c r="E77" s="33" t="s">
        <v>202</v>
      </c>
    </row>
    <row r="78" spans="1:13" ht="13.2" customHeight="1">
      <c r="A78" t="s">
        <v>37</v>
      </c>
      <c r="C78" s="11" t="s">
        <v>68</v>
      </c>
      <c r="E78" s="35" t="s">
        <v>203</v>
      </c>
      <c r="J78" s="31">
        <f>0</f>
        <v>0</v>
      </c>
      <c r="K78" s="31">
        <f>0</f>
        <v>0</v>
      </c>
      <c r="L78" s="31">
        <f>0+L79+L83+L87+L91+L95+L99+L103+L107+L111+L115+L119+L123+L127+L131+L135+L139+L143</f>
        <v>0</v>
      </c>
      <c r="M78" s="31">
        <f>0+M79+M83+M87+M91+M95+M99+M103+M107+M111+M115+M119+M123+M127+M131+M135+M139+M143</f>
        <v>0</v>
      </c>
    </row>
    <row r="79" spans="1:16" ht="13.2" customHeight="1">
      <c r="A79" t="s">
        <v>40</v>
      </c>
      <c r="B79" s="10" t="s">
        <v>113</v>
      </c>
      <c r="C79" s="10" t="s">
        <v>204</v>
      </c>
      <c r="E79" s="27" t="s">
        <v>205</v>
      </c>
      <c r="F79" s="28" t="s">
        <v>63</v>
      </c>
      <c r="G79" s="29">
        <v>180.7</v>
      </c>
      <c r="H79" s="28">
        <v>0.00026</v>
      </c>
      <c r="I79" s="28">
        <f>ROUND(G79*H79,6)</f>
        <v>0.046982</v>
      </c>
      <c r="L79" s="30">
        <v>0</v>
      </c>
      <c r="M79" s="31">
        <f>ROUND(ROUND(L79,2)*ROUND(G79,3),2)</f>
        <v>0</v>
      </c>
      <c r="N79" s="28" t="s">
        <v>52</v>
      </c>
      <c r="O79">
        <f>(M79*21)/100</f>
        <v>0</v>
      </c>
      <c r="P79" t="s">
        <v>47</v>
      </c>
    </row>
    <row r="80" spans="1:5" ht="13.2" customHeight="1">
      <c r="A80" s="32" t="s">
        <v>48</v>
      </c>
      <c r="E80" s="33" t="s">
        <v>205</v>
      </c>
    </row>
    <row r="81" spans="1:5" ht="327.6" customHeight="1">
      <c r="A81" s="32" t="s">
        <v>49</v>
      </c>
      <c r="E81" s="34" t="s">
        <v>206</v>
      </c>
    </row>
    <row r="82" ht="13.2" customHeight="1">
      <c r="E82" s="33" t="s">
        <v>43</v>
      </c>
    </row>
    <row r="83" spans="1:16" ht="13.2" customHeight="1">
      <c r="A83" t="s">
        <v>40</v>
      </c>
      <c r="B83" s="10" t="s">
        <v>118</v>
      </c>
      <c r="C83" s="10" t="s">
        <v>207</v>
      </c>
      <c r="E83" s="27" t="s">
        <v>208</v>
      </c>
      <c r="F83" s="28" t="s">
        <v>63</v>
      </c>
      <c r="G83" s="29">
        <v>85.9</v>
      </c>
      <c r="H83" s="28">
        <v>0.003</v>
      </c>
      <c r="I83" s="28">
        <f>ROUND(G83*H83,6)</f>
        <v>0.2577</v>
      </c>
      <c r="L83" s="30">
        <v>0</v>
      </c>
      <c r="M83" s="31">
        <f>ROUND(ROUND(L83,2)*ROUND(G83,3),2)</f>
        <v>0</v>
      </c>
      <c r="N83" s="28" t="s">
        <v>52</v>
      </c>
      <c r="O83">
        <f>(M83*21)/100</f>
        <v>0</v>
      </c>
      <c r="P83" t="s">
        <v>47</v>
      </c>
    </row>
    <row r="84" spans="1:5" ht="13.2" customHeight="1">
      <c r="A84" s="32" t="s">
        <v>48</v>
      </c>
      <c r="E84" s="33" t="s">
        <v>208</v>
      </c>
    </row>
    <row r="85" spans="1:5" ht="237.6" customHeight="1">
      <c r="A85" s="32" t="s">
        <v>49</v>
      </c>
      <c r="E85" s="34" t="s">
        <v>209</v>
      </c>
    </row>
    <row r="86" ht="13.2" customHeight="1">
      <c r="E86" s="33" t="s">
        <v>43</v>
      </c>
    </row>
    <row r="87" spans="1:16" ht="13.2" customHeight="1">
      <c r="A87" t="s">
        <v>40</v>
      </c>
      <c r="B87" s="10" t="s">
        <v>124</v>
      </c>
      <c r="C87" s="10" t="s">
        <v>210</v>
      </c>
      <c r="E87" s="27" t="s">
        <v>211</v>
      </c>
      <c r="F87" s="28" t="s">
        <v>63</v>
      </c>
      <c r="G87" s="29">
        <v>94.8</v>
      </c>
      <c r="H87" s="28">
        <v>0.003</v>
      </c>
      <c r="I87" s="28">
        <f>ROUND(G87*H87,6)</f>
        <v>0.2844</v>
      </c>
      <c r="L87" s="30">
        <v>0</v>
      </c>
      <c r="M87" s="31">
        <f>ROUND(ROUND(L87,2)*ROUND(G87,3),2)</f>
        <v>0</v>
      </c>
      <c r="N87" s="28" t="s">
        <v>52</v>
      </c>
      <c r="O87">
        <f>(M87*21)/100</f>
        <v>0</v>
      </c>
      <c r="P87" t="s">
        <v>47</v>
      </c>
    </row>
    <row r="88" spans="1:5" ht="13.2" customHeight="1">
      <c r="A88" s="32" t="s">
        <v>48</v>
      </c>
      <c r="E88" s="33" t="s">
        <v>211</v>
      </c>
    </row>
    <row r="89" spans="1:5" ht="118.8" customHeight="1">
      <c r="A89" s="32" t="s">
        <v>49</v>
      </c>
      <c r="E89" s="34" t="s">
        <v>212</v>
      </c>
    </row>
    <row r="90" ht="13.2" customHeight="1">
      <c r="E90" s="33" t="s">
        <v>43</v>
      </c>
    </row>
    <row r="91" spans="1:16" ht="13.2" customHeight="1">
      <c r="A91" t="s">
        <v>40</v>
      </c>
      <c r="B91" s="10" t="s">
        <v>127</v>
      </c>
      <c r="C91" s="10" t="s">
        <v>213</v>
      </c>
      <c r="E91" s="27" t="s">
        <v>214</v>
      </c>
      <c r="F91" s="28" t="s">
        <v>63</v>
      </c>
      <c r="G91" s="29">
        <v>85.9</v>
      </c>
      <c r="H91" s="28">
        <v>0.01838</v>
      </c>
      <c r="I91" s="28">
        <f>ROUND(G91*H91,6)</f>
        <v>1.578842</v>
      </c>
      <c r="L91" s="30">
        <v>0</v>
      </c>
      <c r="M91" s="31">
        <f>ROUND(ROUND(L91,2)*ROUND(G91,3),2)</f>
        <v>0</v>
      </c>
      <c r="N91" s="28" t="s">
        <v>52</v>
      </c>
      <c r="O91">
        <f>(M91*21)/100</f>
        <v>0</v>
      </c>
      <c r="P91" t="s">
        <v>47</v>
      </c>
    </row>
    <row r="92" spans="1:5" ht="13.2" customHeight="1">
      <c r="A92" s="32" t="s">
        <v>48</v>
      </c>
      <c r="E92" s="33" t="s">
        <v>215</v>
      </c>
    </row>
    <row r="93" spans="1:5" ht="237.6" customHeight="1">
      <c r="A93" s="32" t="s">
        <v>49</v>
      </c>
      <c r="E93" s="34" t="s">
        <v>209</v>
      </c>
    </row>
    <row r="94" ht="13.2" customHeight="1">
      <c r="E94" s="33" t="s">
        <v>216</v>
      </c>
    </row>
    <row r="95" spans="1:16" ht="13.2" customHeight="1">
      <c r="A95" t="s">
        <v>40</v>
      </c>
      <c r="B95" s="10" t="s">
        <v>130</v>
      </c>
      <c r="C95" s="10" t="s">
        <v>217</v>
      </c>
      <c r="E95" s="27" t="s">
        <v>218</v>
      </c>
      <c r="F95" s="28" t="s">
        <v>63</v>
      </c>
      <c r="G95" s="29">
        <v>94.8</v>
      </c>
      <c r="H95" s="28">
        <v>0.01838</v>
      </c>
      <c r="I95" s="28">
        <f>ROUND(G95*H95,6)</f>
        <v>1.742424</v>
      </c>
      <c r="L95" s="30">
        <v>0</v>
      </c>
      <c r="M95" s="31">
        <f>ROUND(ROUND(L95,2)*ROUND(G95,3),2)</f>
        <v>0</v>
      </c>
      <c r="N95" s="28" t="s">
        <v>52</v>
      </c>
      <c r="O95">
        <f>(M95*21)/100</f>
        <v>0</v>
      </c>
      <c r="P95" t="s">
        <v>47</v>
      </c>
    </row>
    <row r="96" spans="1:5" ht="13.2" customHeight="1">
      <c r="A96" s="32" t="s">
        <v>48</v>
      </c>
      <c r="E96" s="33" t="s">
        <v>219</v>
      </c>
    </row>
    <row r="97" spans="1:5" ht="118.8" customHeight="1">
      <c r="A97" s="32" t="s">
        <v>49</v>
      </c>
      <c r="E97" s="34" t="s">
        <v>212</v>
      </c>
    </row>
    <row r="98" ht="13.2" customHeight="1">
      <c r="E98" s="33" t="s">
        <v>216</v>
      </c>
    </row>
    <row r="99" spans="1:16" ht="13.2" customHeight="1">
      <c r="A99" t="s">
        <v>40</v>
      </c>
      <c r="B99" s="10" t="s">
        <v>134</v>
      </c>
      <c r="C99" s="10" t="s">
        <v>220</v>
      </c>
      <c r="E99" s="27" t="s">
        <v>221</v>
      </c>
      <c r="F99" s="28" t="s">
        <v>63</v>
      </c>
      <c r="G99" s="29">
        <v>180.7</v>
      </c>
      <c r="H99" s="28">
        <v>0.0079</v>
      </c>
      <c r="I99" s="28">
        <f>ROUND(G99*H99,6)</f>
        <v>1.42753</v>
      </c>
      <c r="L99" s="30">
        <v>0</v>
      </c>
      <c r="M99" s="31">
        <f>ROUND(ROUND(L99,2)*ROUND(G99,3),2)</f>
        <v>0</v>
      </c>
      <c r="N99" s="28" t="s">
        <v>52</v>
      </c>
      <c r="O99">
        <f>(M99*21)/100</f>
        <v>0</v>
      </c>
      <c r="P99" t="s">
        <v>47</v>
      </c>
    </row>
    <row r="100" spans="1:5" ht="13.2" customHeight="1">
      <c r="A100" s="32" t="s">
        <v>48</v>
      </c>
      <c r="E100" s="33" t="s">
        <v>221</v>
      </c>
    </row>
    <row r="101" spans="1:5" ht="39.6" customHeight="1">
      <c r="A101" s="32" t="s">
        <v>49</v>
      </c>
      <c r="E101" s="34" t="s">
        <v>222</v>
      </c>
    </row>
    <row r="102" ht="13.2" customHeight="1">
      <c r="E102" s="33" t="s">
        <v>216</v>
      </c>
    </row>
    <row r="103" spans="1:16" ht="13.2" customHeight="1">
      <c r="A103" t="s">
        <v>40</v>
      </c>
      <c r="B103" s="10" t="s">
        <v>121</v>
      </c>
      <c r="C103" s="10" t="s">
        <v>223</v>
      </c>
      <c r="E103" s="27" t="s">
        <v>224</v>
      </c>
      <c r="F103" s="28" t="s">
        <v>63</v>
      </c>
      <c r="G103" s="29">
        <v>2125.919</v>
      </c>
      <c r="H103" s="28">
        <v>0.00026</v>
      </c>
      <c r="I103" s="28">
        <f>ROUND(G103*H103,6)</f>
        <v>0.552739</v>
      </c>
      <c r="L103" s="30">
        <v>0</v>
      </c>
      <c r="M103" s="31">
        <f>ROUND(ROUND(L103,2)*ROUND(G103,3),2)</f>
        <v>0</v>
      </c>
      <c r="N103" s="28" t="s">
        <v>52</v>
      </c>
      <c r="O103">
        <f>(M103*21)/100</f>
        <v>0</v>
      </c>
      <c r="P103" t="s">
        <v>47</v>
      </c>
    </row>
    <row r="104" spans="1:5" ht="13.2" customHeight="1">
      <c r="A104" s="32" t="s">
        <v>48</v>
      </c>
      <c r="E104" s="33" t="s">
        <v>224</v>
      </c>
    </row>
    <row r="105" spans="1:5" ht="327.6" customHeight="1">
      <c r="A105" s="32" t="s">
        <v>49</v>
      </c>
      <c r="E105" s="34" t="s">
        <v>225</v>
      </c>
    </row>
    <row r="106" ht="13.2" customHeight="1">
      <c r="E106" s="33" t="s">
        <v>43</v>
      </c>
    </row>
    <row r="107" spans="1:16" ht="13.2" customHeight="1">
      <c r="A107" t="s">
        <v>40</v>
      </c>
      <c r="B107" s="10" t="s">
        <v>137</v>
      </c>
      <c r="C107" s="10" t="s">
        <v>226</v>
      </c>
      <c r="E107" s="27" t="s">
        <v>227</v>
      </c>
      <c r="F107" s="28" t="s">
        <v>63</v>
      </c>
      <c r="G107" s="29">
        <v>23.486</v>
      </c>
      <c r="H107" s="28">
        <v>0.00489</v>
      </c>
      <c r="I107" s="28">
        <f>ROUND(G107*H107,6)</f>
        <v>0.114847</v>
      </c>
      <c r="L107" s="30">
        <v>0</v>
      </c>
      <c r="M107" s="31">
        <f>ROUND(ROUND(L107,2)*ROUND(G107,3),2)</f>
        <v>0</v>
      </c>
      <c r="N107" s="28" t="s">
        <v>52</v>
      </c>
      <c r="O107">
        <f>(M107*21)/100</f>
        <v>0</v>
      </c>
      <c r="P107" t="s">
        <v>47</v>
      </c>
    </row>
    <row r="108" spans="1:5" ht="13.2" customHeight="1">
      <c r="A108" s="32" t="s">
        <v>48</v>
      </c>
      <c r="E108" s="33" t="s">
        <v>227</v>
      </c>
    </row>
    <row r="109" spans="1:5" ht="39.6" customHeight="1">
      <c r="A109" s="32" t="s">
        <v>49</v>
      </c>
      <c r="E109" s="34" t="s">
        <v>198</v>
      </c>
    </row>
    <row r="110" ht="13.2" customHeight="1">
      <c r="E110" s="33" t="s">
        <v>228</v>
      </c>
    </row>
    <row r="111" spans="1:16" ht="13.2" customHeight="1">
      <c r="A111" t="s">
        <v>40</v>
      </c>
      <c r="B111" s="10" t="s">
        <v>229</v>
      </c>
      <c r="C111" s="10" t="s">
        <v>230</v>
      </c>
      <c r="E111" s="27" t="s">
        <v>231</v>
      </c>
      <c r="F111" s="28" t="s">
        <v>63</v>
      </c>
      <c r="G111" s="29">
        <v>1838.048</v>
      </c>
      <c r="H111" s="28">
        <v>0.003</v>
      </c>
      <c r="I111" s="28">
        <f>ROUND(G111*H111,6)</f>
        <v>5.514144</v>
      </c>
      <c r="L111" s="30">
        <v>0</v>
      </c>
      <c r="M111" s="31">
        <f>ROUND(ROUND(L111,2)*ROUND(G111,3),2)</f>
        <v>0</v>
      </c>
      <c r="N111" s="28" t="s">
        <v>52</v>
      </c>
      <c r="O111">
        <f>(M111*21)/100</f>
        <v>0</v>
      </c>
      <c r="P111" t="s">
        <v>47</v>
      </c>
    </row>
    <row r="112" spans="1:5" ht="13.2" customHeight="1">
      <c r="A112" s="32" t="s">
        <v>48</v>
      </c>
      <c r="E112" s="33" t="s">
        <v>231</v>
      </c>
    </row>
    <row r="113" spans="1:5" ht="327.6" customHeight="1">
      <c r="A113" s="32" t="s">
        <v>49</v>
      </c>
      <c r="E113" s="34" t="s">
        <v>232</v>
      </c>
    </row>
    <row r="114" ht="13.2" customHeight="1">
      <c r="E114" s="33" t="s">
        <v>43</v>
      </c>
    </row>
    <row r="115" spans="1:16" ht="13.2" customHeight="1">
      <c r="A115" t="s">
        <v>40</v>
      </c>
      <c r="B115" s="10" t="s">
        <v>233</v>
      </c>
      <c r="C115" s="10" t="s">
        <v>234</v>
      </c>
      <c r="E115" s="27" t="s">
        <v>235</v>
      </c>
      <c r="F115" s="28" t="s">
        <v>63</v>
      </c>
      <c r="G115" s="29">
        <v>2021.022</v>
      </c>
      <c r="H115" s="28">
        <v>0.0154</v>
      </c>
      <c r="I115" s="28">
        <f>ROUND(G115*H115,6)</f>
        <v>31.123739</v>
      </c>
      <c r="L115" s="30">
        <v>0</v>
      </c>
      <c r="M115" s="31">
        <f>ROUND(ROUND(L115,2)*ROUND(G115,3),2)</f>
        <v>0</v>
      </c>
      <c r="N115" s="28" t="s">
        <v>52</v>
      </c>
      <c r="O115">
        <f>(M115*21)/100</f>
        <v>0</v>
      </c>
      <c r="P115" t="s">
        <v>47</v>
      </c>
    </row>
    <row r="116" spans="1:5" ht="13.2" customHeight="1">
      <c r="A116" s="32" t="s">
        <v>48</v>
      </c>
      <c r="E116" s="33" t="s">
        <v>235</v>
      </c>
    </row>
    <row r="117" spans="1:5" ht="327.6" customHeight="1">
      <c r="A117" s="32" t="s">
        <v>49</v>
      </c>
      <c r="E117" s="34" t="s">
        <v>236</v>
      </c>
    </row>
    <row r="118" ht="13.2" customHeight="1">
      <c r="E118" s="33" t="s">
        <v>216</v>
      </c>
    </row>
    <row r="119" spans="1:16" ht="13.2" customHeight="1">
      <c r="A119" t="s">
        <v>40</v>
      </c>
      <c r="B119" s="10" t="s">
        <v>237</v>
      </c>
      <c r="C119" s="10" t="s">
        <v>238</v>
      </c>
      <c r="E119" s="27" t="s">
        <v>239</v>
      </c>
      <c r="F119" s="28" t="s">
        <v>63</v>
      </c>
      <c r="G119" s="29">
        <v>2021.022</v>
      </c>
      <c r="H119" s="28">
        <v>0.0079</v>
      </c>
      <c r="I119" s="28">
        <f>ROUND(G119*H119,6)</f>
        <v>15.966074</v>
      </c>
      <c r="L119" s="30">
        <v>0</v>
      </c>
      <c r="M119" s="31">
        <f>ROUND(ROUND(L119,2)*ROUND(G119,3),2)</f>
        <v>0</v>
      </c>
      <c r="N119" s="28" t="s">
        <v>52</v>
      </c>
      <c r="O119">
        <f>(M119*21)/100</f>
        <v>0</v>
      </c>
      <c r="P119" t="s">
        <v>47</v>
      </c>
    </row>
    <row r="120" spans="1:5" ht="13.2" customHeight="1">
      <c r="A120" s="32" t="s">
        <v>48</v>
      </c>
      <c r="E120" s="33" t="s">
        <v>239</v>
      </c>
    </row>
    <row r="121" spans="1:5" ht="327.6" customHeight="1">
      <c r="A121" s="32" t="s">
        <v>49</v>
      </c>
      <c r="E121" s="34" t="s">
        <v>236</v>
      </c>
    </row>
    <row r="122" ht="13.2" customHeight="1">
      <c r="E122" s="33" t="s">
        <v>216</v>
      </c>
    </row>
    <row r="123" spans="1:16" ht="13.2" customHeight="1">
      <c r="A123" t="s">
        <v>40</v>
      </c>
      <c r="B123" s="10" t="s">
        <v>240</v>
      </c>
      <c r="C123" s="10" t="s">
        <v>241</v>
      </c>
      <c r="E123" s="27" t="s">
        <v>242</v>
      </c>
      <c r="F123" s="28" t="s">
        <v>63</v>
      </c>
      <c r="G123" s="29">
        <v>104.897</v>
      </c>
      <c r="H123" s="28">
        <v>0.003</v>
      </c>
      <c r="I123" s="28">
        <f>ROUND(G123*H123,6)</f>
        <v>0.314691</v>
      </c>
      <c r="L123" s="30">
        <v>0</v>
      </c>
      <c r="M123" s="31">
        <f>ROUND(ROUND(L123,2)*ROUND(G123,3),2)</f>
        <v>0</v>
      </c>
      <c r="N123" s="28" t="s">
        <v>52</v>
      </c>
      <c r="O123">
        <f>(M123*21)/100</f>
        <v>0</v>
      </c>
      <c r="P123" t="s">
        <v>47</v>
      </c>
    </row>
    <row r="124" spans="1:5" ht="13.2" customHeight="1">
      <c r="A124" s="32" t="s">
        <v>48</v>
      </c>
      <c r="E124" s="33" t="s">
        <v>242</v>
      </c>
    </row>
    <row r="125" spans="1:5" ht="26.4" customHeight="1">
      <c r="A125" s="32" t="s">
        <v>49</v>
      </c>
      <c r="E125" s="34" t="s">
        <v>243</v>
      </c>
    </row>
    <row r="126" ht="13.2" customHeight="1">
      <c r="E126" s="33" t="s">
        <v>43</v>
      </c>
    </row>
    <row r="127" spans="1:16" ht="13.2" customHeight="1">
      <c r="A127" t="s">
        <v>40</v>
      </c>
      <c r="B127" s="10" t="s">
        <v>244</v>
      </c>
      <c r="C127" s="10" t="s">
        <v>245</v>
      </c>
      <c r="E127" s="27" t="s">
        <v>246</v>
      </c>
      <c r="F127" s="28" t="s">
        <v>63</v>
      </c>
      <c r="G127" s="29">
        <v>104.897</v>
      </c>
      <c r="H127" s="28">
        <v>0.0154</v>
      </c>
      <c r="I127" s="28">
        <f>ROUND(G127*H127,6)</f>
        <v>1.615414</v>
      </c>
      <c r="L127" s="30">
        <v>0</v>
      </c>
      <c r="M127" s="31">
        <f>ROUND(ROUND(L127,2)*ROUND(G127,3),2)</f>
        <v>0</v>
      </c>
      <c r="N127" s="28" t="s">
        <v>52</v>
      </c>
      <c r="O127">
        <f>(M127*21)/100</f>
        <v>0</v>
      </c>
      <c r="P127" t="s">
        <v>47</v>
      </c>
    </row>
    <row r="128" spans="1:5" ht="13.2" customHeight="1">
      <c r="A128" s="32" t="s">
        <v>48</v>
      </c>
      <c r="E128" s="33" t="s">
        <v>246</v>
      </c>
    </row>
    <row r="129" spans="1:5" ht="26.4" customHeight="1">
      <c r="A129" s="32" t="s">
        <v>49</v>
      </c>
      <c r="E129" s="34" t="s">
        <v>247</v>
      </c>
    </row>
    <row r="130" ht="13.2" customHeight="1">
      <c r="E130" s="33" t="s">
        <v>216</v>
      </c>
    </row>
    <row r="131" spans="1:16" ht="13.2" customHeight="1">
      <c r="A131" t="s">
        <v>40</v>
      </c>
      <c r="B131" s="10" t="s">
        <v>248</v>
      </c>
      <c r="C131" s="10" t="s">
        <v>249</v>
      </c>
      <c r="E131" s="27" t="s">
        <v>250</v>
      </c>
      <c r="F131" s="28" t="s">
        <v>63</v>
      </c>
      <c r="G131" s="29">
        <v>104.897</v>
      </c>
      <c r="H131" s="28">
        <v>0.0079</v>
      </c>
      <c r="I131" s="28">
        <f>ROUND(G131*H131,6)</f>
        <v>0.828686</v>
      </c>
      <c r="L131" s="30">
        <v>0</v>
      </c>
      <c r="M131" s="31">
        <f>ROUND(ROUND(L131,2)*ROUND(G131,3),2)</f>
        <v>0</v>
      </c>
      <c r="N131" s="28" t="s">
        <v>52</v>
      </c>
      <c r="O131">
        <f>(M131*21)/100</f>
        <v>0</v>
      </c>
      <c r="P131" t="s">
        <v>47</v>
      </c>
    </row>
    <row r="132" spans="1:5" ht="13.2" customHeight="1">
      <c r="A132" s="32" t="s">
        <v>48</v>
      </c>
      <c r="E132" s="33" t="s">
        <v>251</v>
      </c>
    </row>
    <row r="133" spans="1:5" ht="26.4" customHeight="1">
      <c r="A133" s="32" t="s">
        <v>49</v>
      </c>
      <c r="E133" s="34" t="s">
        <v>247</v>
      </c>
    </row>
    <row r="134" ht="13.2" customHeight="1">
      <c r="E134" s="33" t="s">
        <v>216</v>
      </c>
    </row>
    <row r="135" spans="1:16" ht="13.2" customHeight="1">
      <c r="A135" t="s">
        <v>40</v>
      </c>
      <c r="B135" s="10" t="s">
        <v>252</v>
      </c>
      <c r="C135" s="10" t="s">
        <v>253</v>
      </c>
      <c r="E135" s="27" t="s">
        <v>254</v>
      </c>
      <c r="F135" s="28" t="s">
        <v>81</v>
      </c>
      <c r="G135" s="29">
        <v>687.671</v>
      </c>
      <c r="H135" s="28">
        <v>0.0015</v>
      </c>
      <c r="I135" s="28">
        <f>ROUND(G135*H135,6)</f>
        <v>1.031507</v>
      </c>
      <c r="L135" s="30">
        <v>0</v>
      </c>
      <c r="M135" s="31">
        <f>ROUND(ROUND(L135,2)*ROUND(G135,3),2)</f>
        <v>0</v>
      </c>
      <c r="N135" s="28" t="s">
        <v>52</v>
      </c>
      <c r="O135">
        <f>(M135*21)/100</f>
        <v>0</v>
      </c>
      <c r="P135" t="s">
        <v>47</v>
      </c>
    </row>
    <row r="136" spans="1:5" ht="13.2" customHeight="1">
      <c r="A136" s="32" t="s">
        <v>48</v>
      </c>
      <c r="E136" s="33" t="s">
        <v>254</v>
      </c>
    </row>
    <row r="137" spans="1:5" ht="327.6" customHeight="1">
      <c r="A137" s="32" t="s">
        <v>49</v>
      </c>
      <c r="E137" s="34" t="s">
        <v>255</v>
      </c>
    </row>
    <row r="138" ht="13.2" customHeight="1">
      <c r="E138" s="33" t="s">
        <v>256</v>
      </c>
    </row>
    <row r="139" spans="1:16" ht="13.2" customHeight="1">
      <c r="A139" t="s">
        <v>40</v>
      </c>
      <c r="B139" s="10" t="s">
        <v>257</v>
      </c>
      <c r="C139" s="10" t="s">
        <v>258</v>
      </c>
      <c r="E139" s="27" t="s">
        <v>259</v>
      </c>
      <c r="F139" s="28" t="s">
        <v>63</v>
      </c>
      <c r="G139" s="29">
        <v>18</v>
      </c>
      <c r="H139" s="28">
        <v>0.063</v>
      </c>
      <c r="I139" s="28">
        <f>ROUND(G139*H139,6)</f>
        <v>1.134</v>
      </c>
      <c r="L139" s="30">
        <v>0</v>
      </c>
      <c r="M139" s="31">
        <f>ROUND(ROUND(L139,2)*ROUND(G139,3),2)</f>
        <v>0</v>
      </c>
      <c r="N139" s="28" t="s">
        <v>52</v>
      </c>
      <c r="O139">
        <f>(M139*21)/100</f>
        <v>0</v>
      </c>
      <c r="P139" t="s">
        <v>47</v>
      </c>
    </row>
    <row r="140" spans="1:5" ht="13.2" customHeight="1">
      <c r="A140" s="32" t="s">
        <v>48</v>
      </c>
      <c r="E140" s="33" t="s">
        <v>259</v>
      </c>
    </row>
    <row r="141" spans="1:5" ht="184.8" customHeight="1">
      <c r="A141" s="32" t="s">
        <v>49</v>
      </c>
      <c r="E141" s="34" t="s">
        <v>260</v>
      </c>
    </row>
    <row r="142" ht="13.2" customHeight="1">
      <c r="E142" s="33" t="s">
        <v>261</v>
      </c>
    </row>
    <row r="143" spans="1:16" ht="13.2" customHeight="1">
      <c r="A143" t="s">
        <v>40</v>
      </c>
      <c r="B143" s="10" t="s">
        <v>262</v>
      </c>
      <c r="C143" s="10" t="s">
        <v>263</v>
      </c>
      <c r="E143" s="27" t="s">
        <v>264</v>
      </c>
      <c r="F143" s="28" t="s">
        <v>63</v>
      </c>
      <c r="G143" s="29">
        <v>94.8</v>
      </c>
      <c r="H143" s="28">
        <v>0.09336</v>
      </c>
      <c r="I143" s="28">
        <f>ROUND(G143*H143,6)</f>
        <v>8.850528</v>
      </c>
      <c r="L143" s="30">
        <v>0</v>
      </c>
      <c r="M143" s="31">
        <f>ROUND(ROUND(L143,2)*ROUND(G143,3),2)</f>
        <v>0</v>
      </c>
      <c r="N143" s="28" t="s">
        <v>52</v>
      </c>
      <c r="O143">
        <f>(M143*21)/100</f>
        <v>0</v>
      </c>
      <c r="P143" t="s">
        <v>47</v>
      </c>
    </row>
    <row r="144" spans="1:5" ht="13.2" customHeight="1">
      <c r="A144" s="32" t="s">
        <v>48</v>
      </c>
      <c r="E144" s="33" t="s">
        <v>265</v>
      </c>
    </row>
    <row r="145" spans="1:5" ht="13.2" customHeight="1">
      <c r="A145" s="32" t="s">
        <v>49</v>
      </c>
      <c r="E145" s="34" t="s">
        <v>266</v>
      </c>
    </row>
    <row r="146" ht="13.2" customHeight="1">
      <c r="E146" s="33" t="s">
        <v>43</v>
      </c>
    </row>
    <row r="147" spans="1:13" ht="13.2" customHeight="1">
      <c r="A147" t="s">
        <v>37</v>
      </c>
      <c r="C147" s="11" t="s">
        <v>267</v>
      </c>
      <c r="E147" s="35" t="s">
        <v>268</v>
      </c>
      <c r="J147" s="31">
        <f>0</f>
        <v>0</v>
      </c>
      <c r="K147" s="31">
        <f>0</f>
        <v>0</v>
      </c>
      <c r="L147" s="31">
        <f>0+L148+L152+L156+L160+L164+L168</f>
        <v>0</v>
      </c>
      <c r="M147" s="31">
        <f>0+M148+M152+M156+M160+M164+M168</f>
        <v>0</v>
      </c>
    </row>
    <row r="148" spans="1:16" ht="13.2" customHeight="1">
      <c r="A148" t="s">
        <v>40</v>
      </c>
      <c r="B148" s="10" t="s">
        <v>269</v>
      </c>
      <c r="C148" s="10" t="s">
        <v>270</v>
      </c>
      <c r="E148" s="27" t="s">
        <v>271</v>
      </c>
      <c r="F148" s="28" t="s">
        <v>155</v>
      </c>
      <c r="G148" s="29">
        <v>29.64</v>
      </c>
      <c r="H148" s="28">
        <v>0.35</v>
      </c>
      <c r="I148" s="28">
        <f>ROUND(G148*H148,6)</f>
        <v>10.374</v>
      </c>
      <c r="L148" s="30">
        <v>0</v>
      </c>
      <c r="M148" s="31">
        <f>ROUND(ROUND(L148,2)*ROUND(G148,3),2)</f>
        <v>0</v>
      </c>
      <c r="N148" s="28" t="s">
        <v>52</v>
      </c>
      <c r="O148">
        <f>(M148*21)/100</f>
        <v>0</v>
      </c>
      <c r="P148" t="s">
        <v>47</v>
      </c>
    </row>
    <row r="149" spans="1:5" ht="13.2" customHeight="1">
      <c r="A149" s="32" t="s">
        <v>48</v>
      </c>
      <c r="E149" s="33" t="s">
        <v>271</v>
      </c>
    </row>
    <row r="150" spans="1:5" ht="13.2" customHeight="1">
      <c r="A150" s="32" t="s">
        <v>49</v>
      </c>
      <c r="E150" s="34" t="s">
        <v>43</v>
      </c>
    </row>
    <row r="151" ht="13.2" customHeight="1">
      <c r="E151" s="33" t="s">
        <v>43</v>
      </c>
    </row>
    <row r="152" spans="1:16" ht="13.2" customHeight="1">
      <c r="A152" t="s">
        <v>40</v>
      </c>
      <c r="B152" s="10" t="s">
        <v>272</v>
      </c>
      <c r="C152" s="10" t="s">
        <v>273</v>
      </c>
      <c r="E152" s="27" t="s">
        <v>274</v>
      </c>
      <c r="F152" s="28" t="s">
        <v>155</v>
      </c>
      <c r="G152" s="29">
        <v>14.82</v>
      </c>
      <c r="H152" s="28">
        <v>0.275</v>
      </c>
      <c r="I152" s="28">
        <f>ROUND(G152*H152,6)</f>
        <v>4.0755</v>
      </c>
      <c r="L152" s="30">
        <v>0</v>
      </c>
      <c r="M152" s="31">
        <f>ROUND(ROUND(L152,2)*ROUND(G152,3),2)</f>
        <v>0</v>
      </c>
      <c r="N152" s="28" t="s">
        <v>52</v>
      </c>
      <c r="O152">
        <f>(M152*21)/100</f>
        <v>0</v>
      </c>
      <c r="P152" t="s">
        <v>47</v>
      </c>
    </row>
    <row r="153" spans="1:5" ht="13.2" customHeight="1">
      <c r="A153" s="32" t="s">
        <v>48</v>
      </c>
      <c r="E153" s="33" t="s">
        <v>274</v>
      </c>
    </row>
    <row r="154" spans="1:5" ht="13.2" customHeight="1">
      <c r="A154" s="32" t="s">
        <v>49</v>
      </c>
      <c r="E154" s="34" t="s">
        <v>43</v>
      </c>
    </row>
    <row r="155" ht="13.2" customHeight="1">
      <c r="E155" s="33" t="s">
        <v>43</v>
      </c>
    </row>
    <row r="156" spans="1:16" ht="13.2" customHeight="1">
      <c r="A156" t="s">
        <v>40</v>
      </c>
      <c r="B156" s="10" t="s">
        <v>275</v>
      </c>
      <c r="C156" s="10" t="s">
        <v>276</v>
      </c>
      <c r="E156" s="27" t="s">
        <v>277</v>
      </c>
      <c r="F156" s="28" t="s">
        <v>63</v>
      </c>
      <c r="G156" s="29">
        <v>296.399</v>
      </c>
      <c r="H156" s="28">
        <v>0</v>
      </c>
      <c r="I156" s="28">
        <f>ROUND(G156*H156,6)</f>
        <v>0</v>
      </c>
      <c r="L156" s="30">
        <v>0</v>
      </c>
      <c r="M156" s="31">
        <f>ROUND(ROUND(L156,2)*ROUND(G156,3),2)</f>
        <v>0</v>
      </c>
      <c r="N156" s="28" t="s">
        <v>52</v>
      </c>
      <c r="O156">
        <f>(M156*21)/100</f>
        <v>0</v>
      </c>
      <c r="P156" t="s">
        <v>47</v>
      </c>
    </row>
    <row r="157" spans="1:5" ht="13.2" customHeight="1">
      <c r="A157" s="32" t="s">
        <v>48</v>
      </c>
      <c r="E157" s="33" t="s">
        <v>277</v>
      </c>
    </row>
    <row r="158" spans="1:5" ht="13.2" customHeight="1">
      <c r="A158" s="32" t="s">
        <v>49</v>
      </c>
      <c r="E158" s="34" t="s">
        <v>278</v>
      </c>
    </row>
    <row r="159" ht="13.2" customHeight="1">
      <c r="E159" s="33" t="s">
        <v>43</v>
      </c>
    </row>
    <row r="160" spans="1:16" ht="13.2" customHeight="1">
      <c r="A160" t="s">
        <v>40</v>
      </c>
      <c r="B160" s="10" t="s">
        <v>279</v>
      </c>
      <c r="C160" s="10" t="s">
        <v>280</v>
      </c>
      <c r="E160" s="27" t="s">
        <v>281</v>
      </c>
      <c r="F160" s="28" t="s">
        <v>148</v>
      </c>
      <c r="G160" s="29">
        <v>14.45</v>
      </c>
      <c r="H160" s="28">
        <v>0</v>
      </c>
      <c r="I160" s="28">
        <f>ROUND(G160*H160,6)</f>
        <v>0</v>
      </c>
      <c r="L160" s="30">
        <v>0</v>
      </c>
      <c r="M160" s="31">
        <f>ROUND(ROUND(L160,2)*ROUND(G160,3),2)</f>
        <v>0</v>
      </c>
      <c r="N160" s="28" t="s">
        <v>52</v>
      </c>
      <c r="O160">
        <f>(M160*21)/100</f>
        <v>0</v>
      </c>
      <c r="P160" t="s">
        <v>47</v>
      </c>
    </row>
    <row r="161" spans="1:5" ht="13.2" customHeight="1">
      <c r="A161" s="32" t="s">
        <v>48</v>
      </c>
      <c r="E161" s="33" t="s">
        <v>281</v>
      </c>
    </row>
    <row r="162" spans="1:5" ht="13.2" customHeight="1">
      <c r="A162" s="32" t="s">
        <v>49</v>
      </c>
      <c r="E162" s="34" t="s">
        <v>43</v>
      </c>
    </row>
    <row r="163" ht="13.2" customHeight="1">
      <c r="E163" s="33" t="s">
        <v>282</v>
      </c>
    </row>
    <row r="164" spans="1:16" ht="13.2" customHeight="1">
      <c r="A164" t="s">
        <v>40</v>
      </c>
      <c r="B164" s="10" t="s">
        <v>283</v>
      </c>
      <c r="C164" s="10" t="s">
        <v>284</v>
      </c>
      <c r="E164" s="27" t="s">
        <v>285</v>
      </c>
      <c r="F164" s="28" t="s">
        <v>148</v>
      </c>
      <c r="G164" s="29">
        <v>14.45</v>
      </c>
      <c r="H164" s="28">
        <v>0</v>
      </c>
      <c r="I164" s="28">
        <f>ROUND(G164*H164,6)</f>
        <v>0</v>
      </c>
      <c r="L164" s="30">
        <v>0</v>
      </c>
      <c r="M164" s="31">
        <f>ROUND(ROUND(L164,2)*ROUND(G164,3),2)</f>
        <v>0</v>
      </c>
      <c r="N164" s="28" t="s">
        <v>52</v>
      </c>
      <c r="O164">
        <f>(M164*21)/100</f>
        <v>0</v>
      </c>
      <c r="P164" t="s">
        <v>47</v>
      </c>
    </row>
    <row r="165" spans="1:5" ht="13.2" customHeight="1">
      <c r="A165" s="32" t="s">
        <v>48</v>
      </c>
      <c r="E165" s="33" t="s">
        <v>286</v>
      </c>
    </row>
    <row r="166" spans="1:5" ht="13.2" customHeight="1">
      <c r="A166" s="32" t="s">
        <v>49</v>
      </c>
      <c r="E166" s="34" t="s">
        <v>43</v>
      </c>
    </row>
    <row r="167" ht="13.2" customHeight="1">
      <c r="E167" s="33" t="s">
        <v>282</v>
      </c>
    </row>
    <row r="168" spans="1:16" ht="13.2" customHeight="1">
      <c r="A168" t="s">
        <v>40</v>
      </c>
      <c r="B168" s="10" t="s">
        <v>287</v>
      </c>
      <c r="C168" s="10" t="s">
        <v>288</v>
      </c>
      <c r="E168" s="27" t="s">
        <v>289</v>
      </c>
      <c r="F168" s="28" t="s">
        <v>148</v>
      </c>
      <c r="G168" s="29">
        <v>14.45</v>
      </c>
      <c r="H168" s="28">
        <v>0</v>
      </c>
      <c r="I168" s="28">
        <f>ROUND(G168*H168,6)</f>
        <v>0</v>
      </c>
      <c r="L168" s="30">
        <v>0</v>
      </c>
      <c r="M168" s="31">
        <f>ROUND(ROUND(L168,2)*ROUND(G168,3),2)</f>
        <v>0</v>
      </c>
      <c r="N168" s="28" t="s">
        <v>52</v>
      </c>
      <c r="O168">
        <f>(M168*21)/100</f>
        <v>0</v>
      </c>
      <c r="P168" t="s">
        <v>47</v>
      </c>
    </row>
    <row r="169" spans="1:5" ht="13.2" customHeight="1">
      <c r="A169" s="32" t="s">
        <v>48</v>
      </c>
      <c r="E169" s="33" t="s">
        <v>290</v>
      </c>
    </row>
    <row r="170" spans="1:5" ht="13.2" customHeight="1">
      <c r="A170" s="32" t="s">
        <v>49</v>
      </c>
      <c r="E170" s="34" t="s">
        <v>43</v>
      </c>
    </row>
    <row r="171" ht="13.2" customHeight="1">
      <c r="E171" s="33" t="s">
        <v>282</v>
      </c>
    </row>
    <row r="172" spans="1:13" ht="13.2" customHeight="1">
      <c r="A172" t="s">
        <v>37</v>
      </c>
      <c r="C172" s="11" t="s">
        <v>291</v>
      </c>
      <c r="E172" s="35" t="s">
        <v>292</v>
      </c>
      <c r="J172" s="31">
        <f>0</f>
        <v>0</v>
      </c>
      <c r="K172" s="31">
        <f>0</f>
        <v>0</v>
      </c>
      <c r="L172" s="31">
        <f>0+L173+L177+L181+L185+L189+L193+L197+L201+L205+L209+L213+L217+L221+L225+L229+L233+L237+L241+L245+L249+L253+L257+L261+L265+L269+L273</f>
        <v>0</v>
      </c>
      <c r="M172" s="31">
        <f>0+M173+M177+M181+M185+M189+M193+M197+M201+M205+M209+M213+M217+M221+M225+M229+M233+M237+M241+M245+M249+M253+M257+M261+M265+M269+M273</f>
        <v>0</v>
      </c>
    </row>
    <row r="173" spans="1:16" ht="13.2" customHeight="1">
      <c r="A173" t="s">
        <v>40</v>
      </c>
      <c r="B173" s="10" t="s">
        <v>293</v>
      </c>
      <c r="C173" s="10" t="s">
        <v>294</v>
      </c>
      <c r="E173" s="27" t="s">
        <v>295</v>
      </c>
      <c r="F173" s="28" t="s">
        <v>63</v>
      </c>
      <c r="G173" s="29">
        <v>136.295</v>
      </c>
      <c r="H173" s="28">
        <v>0.0072</v>
      </c>
      <c r="I173" s="28">
        <f>ROUND(G173*H173,6)</f>
        <v>0.981324</v>
      </c>
      <c r="L173" s="30">
        <v>0</v>
      </c>
      <c r="M173" s="31">
        <f>ROUND(ROUND(L173,2)*ROUND(G173,3),2)</f>
        <v>0</v>
      </c>
      <c r="N173" s="28" t="s">
        <v>52</v>
      </c>
      <c r="O173">
        <f>(M173*21)/100</f>
        <v>0</v>
      </c>
      <c r="P173" t="s">
        <v>47</v>
      </c>
    </row>
    <row r="174" spans="1:5" ht="13.2" customHeight="1">
      <c r="A174" s="32" t="s">
        <v>48</v>
      </c>
      <c r="E174" s="33" t="s">
        <v>295</v>
      </c>
    </row>
    <row r="175" spans="1:5" ht="13.2" customHeight="1">
      <c r="A175" s="32" t="s">
        <v>49</v>
      </c>
      <c r="E175" s="34" t="s">
        <v>43</v>
      </c>
    </row>
    <row r="176" ht="13.2" customHeight="1">
      <c r="E176" s="33" t="s">
        <v>43</v>
      </c>
    </row>
    <row r="177" spans="1:16" ht="13.2" customHeight="1">
      <c r="A177" t="s">
        <v>40</v>
      </c>
      <c r="B177" s="10" t="s">
        <v>296</v>
      </c>
      <c r="C177" s="10" t="s">
        <v>297</v>
      </c>
      <c r="E177" s="27" t="s">
        <v>298</v>
      </c>
      <c r="F177" s="28" t="s">
        <v>155</v>
      </c>
      <c r="G177" s="29">
        <v>1.404</v>
      </c>
      <c r="H177" s="28">
        <v>0.55</v>
      </c>
      <c r="I177" s="28">
        <f>ROUND(G177*H177,6)</f>
        <v>0.7722</v>
      </c>
      <c r="L177" s="30">
        <v>0</v>
      </c>
      <c r="M177" s="31">
        <f>ROUND(ROUND(L177,2)*ROUND(G177,3),2)</f>
        <v>0</v>
      </c>
      <c r="N177" s="28" t="s">
        <v>52</v>
      </c>
      <c r="O177">
        <f>(M177*21)/100</f>
        <v>0</v>
      </c>
      <c r="P177" t="s">
        <v>47</v>
      </c>
    </row>
    <row r="178" spans="1:5" ht="13.2" customHeight="1">
      <c r="A178" s="32" t="s">
        <v>48</v>
      </c>
      <c r="E178" s="33" t="s">
        <v>298</v>
      </c>
    </row>
    <row r="179" spans="1:5" ht="39.6" customHeight="1">
      <c r="A179" s="32" t="s">
        <v>49</v>
      </c>
      <c r="E179" s="34" t="s">
        <v>299</v>
      </c>
    </row>
    <row r="180" ht="13.2" customHeight="1">
      <c r="E180" s="33" t="s">
        <v>43</v>
      </c>
    </row>
    <row r="181" spans="1:16" ht="13.2" customHeight="1">
      <c r="A181" t="s">
        <v>40</v>
      </c>
      <c r="B181" s="10" t="s">
        <v>300</v>
      </c>
      <c r="C181" s="10" t="s">
        <v>301</v>
      </c>
      <c r="E181" s="27" t="s">
        <v>302</v>
      </c>
      <c r="F181" s="28" t="s">
        <v>155</v>
      </c>
      <c r="G181" s="29">
        <v>1.404</v>
      </c>
      <c r="H181" s="28">
        <v>0.55</v>
      </c>
      <c r="I181" s="28">
        <f>ROUND(G181*H181,6)</f>
        <v>0.7722</v>
      </c>
      <c r="L181" s="30">
        <v>0</v>
      </c>
      <c r="M181" s="31">
        <f>ROUND(ROUND(L181,2)*ROUND(G181,3),2)</f>
        <v>0</v>
      </c>
      <c r="N181" s="28" t="s">
        <v>52</v>
      </c>
      <c r="O181">
        <f>(M181*21)/100</f>
        <v>0</v>
      </c>
      <c r="P181" t="s">
        <v>47</v>
      </c>
    </row>
    <row r="182" spans="1:5" ht="13.2" customHeight="1">
      <c r="A182" s="32" t="s">
        <v>48</v>
      </c>
      <c r="E182" s="33" t="s">
        <v>302</v>
      </c>
    </row>
    <row r="183" spans="1:5" ht="13.2" customHeight="1">
      <c r="A183" s="32" t="s">
        <v>49</v>
      </c>
      <c r="E183" s="34" t="s">
        <v>303</v>
      </c>
    </row>
    <row r="184" ht="13.2" customHeight="1">
      <c r="E184" s="33" t="s">
        <v>43</v>
      </c>
    </row>
    <row r="185" spans="1:16" ht="13.2" customHeight="1">
      <c r="A185" t="s">
        <v>40</v>
      </c>
      <c r="B185" s="10" t="s">
        <v>304</v>
      </c>
      <c r="C185" s="10" t="s">
        <v>305</v>
      </c>
      <c r="E185" s="27" t="s">
        <v>306</v>
      </c>
      <c r="F185" s="28" t="s">
        <v>81</v>
      </c>
      <c r="G185" s="29">
        <v>50</v>
      </c>
      <c r="H185" s="28">
        <v>0</v>
      </c>
      <c r="I185" s="28">
        <f>ROUND(G185*H185,6)</f>
        <v>0</v>
      </c>
      <c r="L185" s="30">
        <v>0</v>
      </c>
      <c r="M185" s="31">
        <f>ROUND(ROUND(L185,2)*ROUND(G185,3),2)</f>
        <v>0</v>
      </c>
      <c r="N185" s="28" t="s">
        <v>52</v>
      </c>
      <c r="O185">
        <f>(M185*21)/100</f>
        <v>0</v>
      </c>
      <c r="P185" t="s">
        <v>47</v>
      </c>
    </row>
    <row r="186" spans="1:5" ht="13.2" customHeight="1">
      <c r="A186" s="32" t="s">
        <v>48</v>
      </c>
      <c r="E186" s="33" t="s">
        <v>306</v>
      </c>
    </row>
    <row r="187" spans="1:5" ht="13.2" customHeight="1">
      <c r="A187" s="32" t="s">
        <v>49</v>
      </c>
      <c r="E187" s="34" t="s">
        <v>307</v>
      </c>
    </row>
    <row r="188" ht="13.2" customHeight="1">
      <c r="E188" s="33" t="s">
        <v>308</v>
      </c>
    </row>
    <row r="189" spans="1:16" ht="13.2" customHeight="1">
      <c r="A189" t="s">
        <v>40</v>
      </c>
      <c r="B189" s="10" t="s">
        <v>309</v>
      </c>
      <c r="C189" s="10" t="s">
        <v>310</v>
      </c>
      <c r="E189" s="27" t="s">
        <v>311</v>
      </c>
      <c r="F189" s="28" t="s">
        <v>155</v>
      </c>
      <c r="G189" s="29">
        <v>2.25</v>
      </c>
      <c r="H189" s="28">
        <v>0.00122</v>
      </c>
      <c r="I189" s="28">
        <f>ROUND(G189*H189,6)</f>
        <v>0.002745</v>
      </c>
      <c r="L189" s="30">
        <v>0</v>
      </c>
      <c r="M189" s="31">
        <f>ROUND(ROUND(L189,2)*ROUND(G189,3),2)</f>
        <v>0</v>
      </c>
      <c r="N189" s="28" t="s">
        <v>52</v>
      </c>
      <c r="O189">
        <f>(M189*21)/100</f>
        <v>0</v>
      </c>
      <c r="P189" t="s">
        <v>47</v>
      </c>
    </row>
    <row r="190" spans="1:5" ht="13.2" customHeight="1">
      <c r="A190" s="32" t="s">
        <v>48</v>
      </c>
      <c r="E190" s="33" t="s">
        <v>311</v>
      </c>
    </row>
    <row r="191" spans="1:5" ht="13.2" customHeight="1">
      <c r="A191" s="32" t="s">
        <v>49</v>
      </c>
      <c r="E191" s="34" t="s">
        <v>312</v>
      </c>
    </row>
    <row r="192" ht="13.2" customHeight="1">
      <c r="E192" s="33" t="s">
        <v>308</v>
      </c>
    </row>
    <row r="193" spans="1:16" ht="13.2" customHeight="1">
      <c r="A193" t="s">
        <v>40</v>
      </c>
      <c r="B193" s="10" t="s">
        <v>313</v>
      </c>
      <c r="C193" s="10" t="s">
        <v>314</v>
      </c>
      <c r="E193" s="27" t="s">
        <v>315</v>
      </c>
      <c r="F193" s="28" t="s">
        <v>67</v>
      </c>
      <c r="G193" s="29">
        <v>35</v>
      </c>
      <c r="H193" s="28">
        <v>0.00267</v>
      </c>
      <c r="I193" s="28">
        <f>ROUND(G193*H193,6)</f>
        <v>0.09345</v>
      </c>
      <c r="L193" s="30">
        <v>0</v>
      </c>
      <c r="M193" s="31">
        <f>ROUND(ROUND(L193,2)*ROUND(G193,3),2)</f>
        <v>0</v>
      </c>
      <c r="N193" s="28" t="s">
        <v>52</v>
      </c>
      <c r="O193">
        <f>(M193*21)/100</f>
        <v>0</v>
      </c>
      <c r="P193" t="s">
        <v>47</v>
      </c>
    </row>
    <row r="194" spans="1:5" ht="13.2" customHeight="1">
      <c r="A194" s="32" t="s">
        <v>48</v>
      </c>
      <c r="E194" s="33" t="s">
        <v>315</v>
      </c>
    </row>
    <row r="195" spans="1:5" ht="13.2" customHeight="1">
      <c r="A195" s="32" t="s">
        <v>49</v>
      </c>
      <c r="E195" s="34" t="s">
        <v>316</v>
      </c>
    </row>
    <row r="196" ht="13.2" customHeight="1">
      <c r="E196" s="33" t="s">
        <v>308</v>
      </c>
    </row>
    <row r="197" spans="1:16" ht="13.2" customHeight="1">
      <c r="A197" t="s">
        <v>40</v>
      </c>
      <c r="B197" s="10" t="s">
        <v>317</v>
      </c>
      <c r="C197" s="10" t="s">
        <v>318</v>
      </c>
      <c r="E197" s="27" t="s">
        <v>319</v>
      </c>
      <c r="F197" s="28" t="s">
        <v>67</v>
      </c>
      <c r="G197" s="29">
        <v>35</v>
      </c>
      <c r="H197" s="28">
        <v>0</v>
      </c>
      <c r="I197" s="28">
        <f>ROUND(G197*H197,6)</f>
        <v>0</v>
      </c>
      <c r="L197" s="30">
        <v>0</v>
      </c>
      <c r="M197" s="31">
        <f>ROUND(ROUND(L197,2)*ROUND(G197,3),2)</f>
        <v>0</v>
      </c>
      <c r="N197" s="28" t="s">
        <v>52</v>
      </c>
      <c r="O197">
        <f>(M197*21)/100</f>
        <v>0</v>
      </c>
      <c r="P197" t="s">
        <v>47</v>
      </c>
    </row>
    <row r="198" spans="1:5" ht="13.2" customHeight="1">
      <c r="A198" s="32" t="s">
        <v>48</v>
      </c>
      <c r="E198" s="33" t="s">
        <v>319</v>
      </c>
    </row>
    <row r="199" spans="1:5" ht="13.2" customHeight="1">
      <c r="A199" s="32" t="s">
        <v>49</v>
      </c>
      <c r="E199" s="34" t="s">
        <v>43</v>
      </c>
    </row>
    <row r="200" ht="13.2" customHeight="1">
      <c r="E200" s="33" t="s">
        <v>308</v>
      </c>
    </row>
    <row r="201" spans="1:16" ht="13.2" customHeight="1">
      <c r="A201" t="s">
        <v>40</v>
      </c>
      <c r="B201" s="10" t="s">
        <v>320</v>
      </c>
      <c r="C201" s="10" t="s">
        <v>321</v>
      </c>
      <c r="E201" s="27" t="s">
        <v>322</v>
      </c>
      <c r="F201" s="28" t="s">
        <v>323</v>
      </c>
      <c r="G201" s="29">
        <v>150</v>
      </c>
      <c r="H201" s="28">
        <v>0</v>
      </c>
      <c r="I201" s="28">
        <f>ROUND(G201*H201,6)</f>
        <v>0</v>
      </c>
      <c r="L201" s="30">
        <v>0</v>
      </c>
      <c r="M201" s="31">
        <f>ROUND(ROUND(L201,2)*ROUND(G201,3),2)</f>
        <v>0</v>
      </c>
      <c r="N201" s="28" t="s">
        <v>52</v>
      </c>
      <c r="O201">
        <f>(M201*21)/100</f>
        <v>0</v>
      </c>
      <c r="P201" t="s">
        <v>47</v>
      </c>
    </row>
    <row r="202" spans="1:5" ht="13.2" customHeight="1">
      <c r="A202" s="32" t="s">
        <v>48</v>
      </c>
      <c r="E202" s="33" t="s">
        <v>322</v>
      </c>
    </row>
    <row r="203" spans="1:5" ht="13.2" customHeight="1">
      <c r="A203" s="32" t="s">
        <v>49</v>
      </c>
      <c r="E203" s="34" t="s">
        <v>43</v>
      </c>
    </row>
    <row r="204" ht="13.2" customHeight="1">
      <c r="E204" s="33" t="s">
        <v>308</v>
      </c>
    </row>
    <row r="205" spans="1:16" ht="13.2" customHeight="1">
      <c r="A205" t="s">
        <v>40</v>
      </c>
      <c r="B205" s="10" t="s">
        <v>324</v>
      </c>
      <c r="C205" s="10" t="s">
        <v>325</v>
      </c>
      <c r="E205" s="27" t="s">
        <v>326</v>
      </c>
      <c r="F205" s="28" t="s">
        <v>323</v>
      </c>
      <c r="G205" s="29">
        <v>250</v>
      </c>
      <c r="H205" s="28">
        <v>0</v>
      </c>
      <c r="I205" s="28">
        <f>ROUND(G205*H205,6)</f>
        <v>0</v>
      </c>
      <c r="L205" s="30">
        <v>0</v>
      </c>
      <c r="M205" s="31">
        <f>ROUND(ROUND(L205,2)*ROUND(G205,3),2)</f>
        <v>0</v>
      </c>
      <c r="N205" s="28" t="s">
        <v>52</v>
      </c>
      <c r="O205">
        <f>(M205*21)/100</f>
        <v>0</v>
      </c>
      <c r="P205" t="s">
        <v>47</v>
      </c>
    </row>
    <row r="206" spans="1:5" ht="13.2" customHeight="1">
      <c r="A206" s="32" t="s">
        <v>48</v>
      </c>
      <c r="E206" s="33" t="s">
        <v>326</v>
      </c>
    </row>
    <row r="207" spans="1:5" ht="13.2" customHeight="1">
      <c r="A207" s="32" t="s">
        <v>49</v>
      </c>
      <c r="E207" s="34" t="s">
        <v>327</v>
      </c>
    </row>
    <row r="208" ht="13.2" customHeight="1">
      <c r="E208" s="33" t="s">
        <v>308</v>
      </c>
    </row>
    <row r="209" spans="1:16" ht="13.2" customHeight="1">
      <c r="A209" t="s">
        <v>40</v>
      </c>
      <c r="B209" s="10" t="s">
        <v>328</v>
      </c>
      <c r="C209" s="10" t="s">
        <v>329</v>
      </c>
      <c r="E209" s="27" t="s">
        <v>330</v>
      </c>
      <c r="F209" s="28" t="s">
        <v>63</v>
      </c>
      <c r="G209" s="29">
        <v>92</v>
      </c>
      <c r="H209" s="28">
        <v>0.00982</v>
      </c>
      <c r="I209" s="28">
        <f>ROUND(G209*H209,6)</f>
        <v>0.90344</v>
      </c>
      <c r="L209" s="30">
        <v>0</v>
      </c>
      <c r="M209" s="31">
        <f>ROUND(ROUND(L209,2)*ROUND(G209,3),2)</f>
        <v>0</v>
      </c>
      <c r="N209" s="28" t="s">
        <v>52</v>
      </c>
      <c r="O209">
        <f>(M209*21)/100</f>
        <v>0</v>
      </c>
      <c r="P209" t="s">
        <v>47</v>
      </c>
    </row>
    <row r="210" spans="1:5" ht="13.2" customHeight="1">
      <c r="A210" s="32" t="s">
        <v>48</v>
      </c>
      <c r="E210" s="33" t="s">
        <v>330</v>
      </c>
    </row>
    <row r="211" spans="1:5" ht="26.4" customHeight="1">
      <c r="A211" s="32" t="s">
        <v>49</v>
      </c>
      <c r="E211" s="34" t="s">
        <v>331</v>
      </c>
    </row>
    <row r="212" ht="13.2" customHeight="1">
      <c r="E212" s="33" t="s">
        <v>332</v>
      </c>
    </row>
    <row r="213" spans="1:16" ht="13.2" customHeight="1">
      <c r="A213" t="s">
        <v>40</v>
      </c>
      <c r="B213" s="10" t="s">
        <v>333</v>
      </c>
      <c r="C213" s="10" t="s">
        <v>334</v>
      </c>
      <c r="E213" s="27" t="s">
        <v>335</v>
      </c>
      <c r="F213" s="28" t="s">
        <v>63</v>
      </c>
      <c r="G213" s="29">
        <v>105.28</v>
      </c>
      <c r="H213" s="28">
        <v>0.01131</v>
      </c>
      <c r="I213" s="28">
        <f>ROUND(G213*H213,6)</f>
        <v>1.190717</v>
      </c>
      <c r="L213" s="30">
        <v>0</v>
      </c>
      <c r="M213" s="31">
        <f>ROUND(ROUND(L213,2)*ROUND(G213,3),2)</f>
        <v>0</v>
      </c>
      <c r="N213" s="28" t="s">
        <v>52</v>
      </c>
      <c r="O213">
        <f>(M213*21)/100</f>
        <v>0</v>
      </c>
      <c r="P213" t="s">
        <v>47</v>
      </c>
    </row>
    <row r="214" spans="1:5" ht="13.2" customHeight="1">
      <c r="A214" s="32" t="s">
        <v>48</v>
      </c>
      <c r="E214" s="33" t="s">
        <v>335</v>
      </c>
    </row>
    <row r="215" spans="1:5" ht="92.4" customHeight="1">
      <c r="A215" s="32" t="s">
        <v>49</v>
      </c>
      <c r="E215" s="34" t="s">
        <v>336</v>
      </c>
    </row>
    <row r="216" ht="13.2" customHeight="1">
      <c r="E216" s="33" t="s">
        <v>332</v>
      </c>
    </row>
    <row r="217" spans="1:16" ht="13.2" customHeight="1">
      <c r="A217" t="s">
        <v>40</v>
      </c>
      <c r="B217" s="10" t="s">
        <v>337</v>
      </c>
      <c r="C217" s="10" t="s">
        <v>338</v>
      </c>
      <c r="E217" s="27" t="s">
        <v>339</v>
      </c>
      <c r="F217" s="28" t="s">
        <v>63</v>
      </c>
      <c r="G217" s="29">
        <v>500.798</v>
      </c>
      <c r="H217" s="28">
        <v>0.01388</v>
      </c>
      <c r="I217" s="28">
        <f>ROUND(G217*H217,6)</f>
        <v>6.951076</v>
      </c>
      <c r="L217" s="30">
        <v>0</v>
      </c>
      <c r="M217" s="31">
        <f>ROUND(ROUND(L217,2)*ROUND(G217,3),2)</f>
        <v>0</v>
      </c>
      <c r="N217" s="28" t="s">
        <v>52</v>
      </c>
      <c r="O217">
        <f>(M217*21)/100</f>
        <v>0</v>
      </c>
      <c r="P217" t="s">
        <v>47</v>
      </c>
    </row>
    <row r="218" spans="1:5" ht="13.2" customHeight="1">
      <c r="A218" s="32" t="s">
        <v>48</v>
      </c>
      <c r="E218" s="33" t="s">
        <v>339</v>
      </c>
    </row>
    <row r="219" spans="1:5" ht="184.8" customHeight="1">
      <c r="A219" s="32" t="s">
        <v>49</v>
      </c>
      <c r="E219" s="34" t="s">
        <v>340</v>
      </c>
    </row>
    <row r="220" ht="13.2" customHeight="1">
      <c r="E220" s="33" t="s">
        <v>332</v>
      </c>
    </row>
    <row r="221" spans="1:16" ht="13.2" customHeight="1">
      <c r="A221" t="s">
        <v>40</v>
      </c>
      <c r="B221" s="10" t="s">
        <v>341</v>
      </c>
      <c r="C221" s="10" t="s">
        <v>342</v>
      </c>
      <c r="E221" s="27" t="s">
        <v>343</v>
      </c>
      <c r="F221" s="28" t="s">
        <v>63</v>
      </c>
      <c r="G221" s="29">
        <v>126.199</v>
      </c>
      <c r="H221" s="28">
        <v>0.0001</v>
      </c>
      <c r="I221" s="28">
        <f>ROUND(G221*H221,6)</f>
        <v>0.01262</v>
      </c>
      <c r="L221" s="30">
        <v>0</v>
      </c>
      <c r="M221" s="31">
        <f>ROUND(ROUND(L221,2)*ROUND(G221,3),2)</f>
        <v>0</v>
      </c>
      <c r="N221" s="28" t="s">
        <v>52</v>
      </c>
      <c r="O221">
        <f>(M221*21)/100</f>
        <v>0</v>
      </c>
      <c r="P221" t="s">
        <v>47</v>
      </c>
    </row>
    <row r="222" spans="1:5" ht="13.2" customHeight="1">
      <c r="A222" s="32" t="s">
        <v>48</v>
      </c>
      <c r="E222" s="33" t="s">
        <v>343</v>
      </c>
    </row>
    <row r="223" spans="1:5" ht="327.6" customHeight="1">
      <c r="A223" s="32" t="s">
        <v>49</v>
      </c>
      <c r="E223" s="34" t="s">
        <v>344</v>
      </c>
    </row>
    <row r="224" ht="13.2" customHeight="1">
      <c r="E224" s="33" t="s">
        <v>332</v>
      </c>
    </row>
    <row r="225" spans="1:16" ht="13.2" customHeight="1">
      <c r="A225" t="s">
        <v>40</v>
      </c>
      <c r="B225" s="10" t="s">
        <v>345</v>
      </c>
      <c r="C225" s="10" t="s">
        <v>346</v>
      </c>
      <c r="E225" s="27" t="s">
        <v>347</v>
      </c>
      <c r="F225" s="28" t="s">
        <v>63</v>
      </c>
      <c r="G225" s="29">
        <v>349.039</v>
      </c>
      <c r="H225" s="28">
        <v>0</v>
      </c>
      <c r="I225" s="28">
        <f>ROUND(G225*H225,6)</f>
        <v>0</v>
      </c>
      <c r="L225" s="30">
        <v>0</v>
      </c>
      <c r="M225" s="31">
        <f>ROUND(ROUND(L225,2)*ROUND(G225,3),2)</f>
        <v>0</v>
      </c>
      <c r="N225" s="28" t="s">
        <v>52</v>
      </c>
      <c r="O225">
        <f>(M225*21)/100</f>
        <v>0</v>
      </c>
      <c r="P225" t="s">
        <v>47</v>
      </c>
    </row>
    <row r="226" spans="1:5" ht="13.2" customHeight="1">
      <c r="A226" s="32" t="s">
        <v>48</v>
      </c>
      <c r="E226" s="33" t="s">
        <v>347</v>
      </c>
    </row>
    <row r="227" spans="1:5" ht="13.2" customHeight="1">
      <c r="A227" s="32" t="s">
        <v>49</v>
      </c>
      <c r="E227" s="34" t="s">
        <v>348</v>
      </c>
    </row>
    <row r="228" ht="13.2" customHeight="1">
      <c r="E228" s="33" t="s">
        <v>349</v>
      </c>
    </row>
    <row r="229" spans="1:16" ht="13.2" customHeight="1">
      <c r="A229" t="s">
        <v>40</v>
      </c>
      <c r="B229" s="10" t="s">
        <v>350</v>
      </c>
      <c r="C229" s="10" t="s">
        <v>351</v>
      </c>
      <c r="E229" s="27" t="s">
        <v>352</v>
      </c>
      <c r="F229" s="28" t="s">
        <v>63</v>
      </c>
      <c r="G229" s="29">
        <v>349.039</v>
      </c>
      <c r="H229" s="28">
        <v>0.0002</v>
      </c>
      <c r="I229" s="28">
        <f>ROUND(G229*H229,6)</f>
        <v>0.069808</v>
      </c>
      <c r="L229" s="30">
        <v>0</v>
      </c>
      <c r="M229" s="31">
        <f>ROUND(ROUND(L229,2)*ROUND(G229,3),2)</f>
        <v>0</v>
      </c>
      <c r="N229" s="28" t="s">
        <v>52</v>
      </c>
      <c r="O229">
        <f>(M229*21)/100</f>
        <v>0</v>
      </c>
      <c r="P229" t="s">
        <v>47</v>
      </c>
    </row>
    <row r="230" spans="1:5" ht="13.2" customHeight="1">
      <c r="A230" s="32" t="s">
        <v>48</v>
      </c>
      <c r="E230" s="33" t="s">
        <v>352</v>
      </c>
    </row>
    <row r="231" spans="1:5" ht="13.2" customHeight="1">
      <c r="A231" s="32" t="s">
        <v>49</v>
      </c>
      <c r="E231" s="34" t="s">
        <v>353</v>
      </c>
    </row>
    <row r="232" ht="13.2" customHeight="1">
      <c r="E232" s="33" t="s">
        <v>354</v>
      </c>
    </row>
    <row r="233" spans="1:16" ht="13.2" customHeight="1">
      <c r="A233" t="s">
        <v>40</v>
      </c>
      <c r="B233" s="10" t="s">
        <v>355</v>
      </c>
      <c r="C233" s="10" t="s">
        <v>356</v>
      </c>
      <c r="E233" s="27" t="s">
        <v>357</v>
      </c>
      <c r="F233" s="28" t="s">
        <v>81</v>
      </c>
      <c r="G233" s="29">
        <v>20</v>
      </c>
      <c r="H233" s="28">
        <v>0</v>
      </c>
      <c r="I233" s="28">
        <f>ROUND(G233*H233,6)</f>
        <v>0</v>
      </c>
      <c r="L233" s="30">
        <v>0</v>
      </c>
      <c r="M233" s="31">
        <f>ROUND(ROUND(L233,2)*ROUND(G233,3),2)</f>
        <v>0</v>
      </c>
      <c r="N233" s="28" t="s">
        <v>52</v>
      </c>
      <c r="O233">
        <f>(M233*21)/100</f>
        <v>0</v>
      </c>
      <c r="P233" t="s">
        <v>47</v>
      </c>
    </row>
    <row r="234" spans="1:5" ht="13.2" customHeight="1">
      <c r="A234" s="32" t="s">
        <v>48</v>
      </c>
      <c r="E234" s="33" t="s">
        <v>357</v>
      </c>
    </row>
    <row r="235" spans="1:5" ht="13.2" customHeight="1">
      <c r="A235" s="32" t="s">
        <v>49</v>
      </c>
      <c r="E235" s="34" t="s">
        <v>358</v>
      </c>
    </row>
    <row r="236" ht="13.2" customHeight="1">
      <c r="E236" s="33" t="s">
        <v>359</v>
      </c>
    </row>
    <row r="237" spans="1:16" ht="13.2" customHeight="1">
      <c r="A237" t="s">
        <v>40</v>
      </c>
      <c r="B237" s="10" t="s">
        <v>360</v>
      </c>
      <c r="C237" s="10" t="s">
        <v>361</v>
      </c>
      <c r="E237" s="27" t="s">
        <v>362</v>
      </c>
      <c r="F237" s="28" t="s">
        <v>81</v>
      </c>
      <c r="G237" s="29">
        <v>30</v>
      </c>
      <c r="H237" s="28">
        <v>0</v>
      </c>
      <c r="I237" s="28">
        <f>ROUND(G237*H237,6)</f>
        <v>0</v>
      </c>
      <c r="L237" s="30">
        <v>0</v>
      </c>
      <c r="M237" s="31">
        <f>ROUND(ROUND(L237,2)*ROUND(G237,3),2)</f>
        <v>0</v>
      </c>
      <c r="N237" s="28" t="s">
        <v>52</v>
      </c>
      <c r="O237">
        <f>(M237*21)/100</f>
        <v>0</v>
      </c>
      <c r="P237" t="s">
        <v>47</v>
      </c>
    </row>
    <row r="238" spans="1:5" ht="13.2" customHeight="1">
      <c r="A238" s="32" t="s">
        <v>48</v>
      </c>
      <c r="E238" s="33" t="s">
        <v>362</v>
      </c>
    </row>
    <row r="239" spans="1:5" ht="13.2" customHeight="1">
      <c r="A239" s="32" t="s">
        <v>49</v>
      </c>
      <c r="E239" s="34" t="s">
        <v>363</v>
      </c>
    </row>
    <row r="240" ht="13.2" customHeight="1">
      <c r="E240" s="33" t="s">
        <v>43</v>
      </c>
    </row>
    <row r="241" spans="1:16" ht="13.2" customHeight="1">
      <c r="A241" t="s">
        <v>40</v>
      </c>
      <c r="B241" s="10" t="s">
        <v>364</v>
      </c>
      <c r="C241" s="10" t="s">
        <v>365</v>
      </c>
      <c r="E241" s="27" t="s">
        <v>366</v>
      </c>
      <c r="F241" s="28" t="s">
        <v>81</v>
      </c>
      <c r="G241" s="29">
        <v>30</v>
      </c>
      <c r="H241" s="28">
        <v>0</v>
      </c>
      <c r="I241" s="28">
        <f>ROUND(G241*H241,6)</f>
        <v>0</v>
      </c>
      <c r="L241" s="30">
        <v>0</v>
      </c>
      <c r="M241" s="31">
        <f>ROUND(ROUND(L241,2)*ROUND(G241,3),2)</f>
        <v>0</v>
      </c>
      <c r="N241" s="28" t="s">
        <v>52</v>
      </c>
      <c r="O241">
        <f>(M241*21)/100</f>
        <v>0</v>
      </c>
      <c r="P241" t="s">
        <v>47</v>
      </c>
    </row>
    <row r="242" spans="1:5" ht="13.2" customHeight="1">
      <c r="A242" s="32" t="s">
        <v>48</v>
      </c>
      <c r="E242" s="33" t="s">
        <v>366</v>
      </c>
    </row>
    <row r="243" spans="1:5" ht="13.2" customHeight="1">
      <c r="A243" s="32" t="s">
        <v>49</v>
      </c>
      <c r="E243" s="34" t="s">
        <v>363</v>
      </c>
    </row>
    <row r="244" ht="13.2" customHeight="1">
      <c r="E244" s="33" t="s">
        <v>43</v>
      </c>
    </row>
    <row r="245" spans="1:16" ht="13.2" customHeight="1">
      <c r="A245" t="s">
        <v>40</v>
      </c>
      <c r="B245" s="10" t="s">
        <v>367</v>
      </c>
      <c r="C245" s="10" t="s">
        <v>368</v>
      </c>
      <c r="E245" s="27" t="s">
        <v>369</v>
      </c>
      <c r="F245" s="28" t="s">
        <v>81</v>
      </c>
      <c r="G245" s="29">
        <v>20</v>
      </c>
      <c r="H245" s="28">
        <v>0.02733</v>
      </c>
      <c r="I245" s="28">
        <f>ROUND(G245*H245,6)</f>
        <v>0.5466</v>
      </c>
      <c r="L245" s="30">
        <v>0</v>
      </c>
      <c r="M245" s="31">
        <f>ROUND(ROUND(L245,2)*ROUND(G245,3),2)</f>
        <v>0</v>
      </c>
      <c r="N245" s="28" t="s">
        <v>52</v>
      </c>
      <c r="O245">
        <f>(M245*21)/100</f>
        <v>0</v>
      </c>
      <c r="P245" t="s">
        <v>47</v>
      </c>
    </row>
    <row r="246" spans="1:5" ht="13.2" customHeight="1">
      <c r="A246" s="32" t="s">
        <v>48</v>
      </c>
      <c r="E246" s="33" t="s">
        <v>369</v>
      </c>
    </row>
    <row r="247" spans="1:5" ht="13.2" customHeight="1">
      <c r="A247" s="32" t="s">
        <v>49</v>
      </c>
      <c r="E247" s="34" t="s">
        <v>358</v>
      </c>
    </row>
    <row r="248" ht="13.2" customHeight="1">
      <c r="E248" s="33" t="s">
        <v>359</v>
      </c>
    </row>
    <row r="249" spans="1:16" ht="13.2" customHeight="1">
      <c r="A249" t="s">
        <v>40</v>
      </c>
      <c r="B249" s="10" t="s">
        <v>370</v>
      </c>
      <c r="C249" s="10" t="s">
        <v>371</v>
      </c>
      <c r="E249" s="27" t="s">
        <v>372</v>
      </c>
      <c r="F249" s="28" t="s">
        <v>155</v>
      </c>
      <c r="G249" s="29">
        <v>2.25</v>
      </c>
      <c r="H249" s="28">
        <v>0.00281</v>
      </c>
      <c r="I249" s="28">
        <f>ROUND(G249*H249,6)</f>
        <v>0.006323</v>
      </c>
      <c r="L249" s="30">
        <v>0</v>
      </c>
      <c r="M249" s="31">
        <f>ROUND(ROUND(L249,2)*ROUND(G249,3),2)</f>
        <v>0</v>
      </c>
      <c r="N249" s="28" t="s">
        <v>52</v>
      </c>
      <c r="O249">
        <f>(M249*21)/100</f>
        <v>0</v>
      </c>
      <c r="P249" t="s">
        <v>47</v>
      </c>
    </row>
    <row r="250" spans="1:5" ht="13.2" customHeight="1">
      <c r="A250" s="32" t="s">
        <v>48</v>
      </c>
      <c r="E250" s="33" t="s">
        <v>372</v>
      </c>
    </row>
    <row r="251" spans="1:5" ht="13.2" customHeight="1">
      <c r="A251" s="32" t="s">
        <v>49</v>
      </c>
      <c r="E251" s="34" t="s">
        <v>312</v>
      </c>
    </row>
    <row r="252" ht="13.2" customHeight="1">
      <c r="E252" s="33" t="s">
        <v>373</v>
      </c>
    </row>
    <row r="253" spans="1:16" ht="13.2" customHeight="1">
      <c r="A253" t="s">
        <v>40</v>
      </c>
      <c r="B253" s="10" t="s">
        <v>374</v>
      </c>
      <c r="C253" s="10" t="s">
        <v>375</v>
      </c>
      <c r="E253" s="27" t="s">
        <v>376</v>
      </c>
      <c r="F253" s="28" t="s">
        <v>148</v>
      </c>
      <c r="G253" s="29">
        <v>12.303</v>
      </c>
      <c r="H253" s="28">
        <v>0</v>
      </c>
      <c r="I253" s="28">
        <f>ROUND(G253*H253,6)</f>
        <v>0</v>
      </c>
      <c r="L253" s="30">
        <v>0</v>
      </c>
      <c r="M253" s="31">
        <f>ROUND(ROUND(L253,2)*ROUND(G253,3),2)</f>
        <v>0</v>
      </c>
      <c r="N253" s="28" t="s">
        <v>52</v>
      </c>
      <c r="O253">
        <f>(M253*21)/100</f>
        <v>0</v>
      </c>
      <c r="P253" t="s">
        <v>47</v>
      </c>
    </row>
    <row r="254" spans="1:5" ht="13.2" customHeight="1">
      <c r="A254" s="32" t="s">
        <v>48</v>
      </c>
      <c r="E254" s="33" t="s">
        <v>376</v>
      </c>
    </row>
    <row r="255" spans="1:5" ht="13.2" customHeight="1">
      <c r="A255" s="32" t="s">
        <v>49</v>
      </c>
      <c r="E255" s="34" t="s">
        <v>43</v>
      </c>
    </row>
    <row r="256" ht="13.2" customHeight="1">
      <c r="E256" s="33" t="s">
        <v>377</v>
      </c>
    </row>
    <row r="257" spans="1:16" ht="13.2" customHeight="1">
      <c r="A257" t="s">
        <v>40</v>
      </c>
      <c r="B257" s="10" t="s">
        <v>378</v>
      </c>
      <c r="C257" s="10" t="s">
        <v>379</v>
      </c>
      <c r="E257" s="27" t="s">
        <v>380</v>
      </c>
      <c r="F257" s="28" t="s">
        <v>148</v>
      </c>
      <c r="G257" s="29">
        <v>12.303</v>
      </c>
      <c r="H257" s="28">
        <v>0</v>
      </c>
      <c r="I257" s="28">
        <f>ROUND(G257*H257,6)</f>
        <v>0</v>
      </c>
      <c r="L257" s="30">
        <v>0</v>
      </c>
      <c r="M257" s="31">
        <f>ROUND(ROUND(L257,2)*ROUND(G257,3),2)</f>
        <v>0</v>
      </c>
      <c r="N257" s="28" t="s">
        <v>52</v>
      </c>
      <c r="O257">
        <f>(M257*21)/100</f>
        <v>0</v>
      </c>
      <c r="P257" t="s">
        <v>47</v>
      </c>
    </row>
    <row r="258" spans="1:5" ht="13.2" customHeight="1">
      <c r="A258" s="32" t="s">
        <v>48</v>
      </c>
      <c r="E258" s="33" t="s">
        <v>381</v>
      </c>
    </row>
    <row r="259" spans="1:5" ht="13.2" customHeight="1">
      <c r="A259" s="32" t="s">
        <v>49</v>
      </c>
      <c r="E259" s="34" t="s">
        <v>43</v>
      </c>
    </row>
    <row r="260" ht="13.2" customHeight="1">
      <c r="E260" s="33" t="s">
        <v>377</v>
      </c>
    </row>
    <row r="261" spans="1:16" ht="13.2" customHeight="1">
      <c r="A261" t="s">
        <v>40</v>
      </c>
      <c r="B261" s="10" t="s">
        <v>382</v>
      </c>
      <c r="C261" s="10" t="s">
        <v>383</v>
      </c>
      <c r="E261" s="27" t="s">
        <v>384</v>
      </c>
      <c r="F261" s="28" t="s">
        <v>148</v>
      </c>
      <c r="G261" s="29">
        <v>12.303</v>
      </c>
      <c r="H261" s="28">
        <v>0</v>
      </c>
      <c r="I261" s="28">
        <f>ROUND(G261*H261,6)</f>
        <v>0</v>
      </c>
      <c r="L261" s="30">
        <v>0</v>
      </c>
      <c r="M261" s="31">
        <f>ROUND(ROUND(L261,2)*ROUND(G261,3),2)</f>
        <v>0</v>
      </c>
      <c r="N261" s="28" t="s">
        <v>52</v>
      </c>
      <c r="O261">
        <f>(M261*21)/100</f>
        <v>0</v>
      </c>
      <c r="P261" t="s">
        <v>47</v>
      </c>
    </row>
    <row r="262" spans="1:5" ht="13.2" customHeight="1">
      <c r="A262" s="32" t="s">
        <v>48</v>
      </c>
      <c r="E262" s="33" t="s">
        <v>385</v>
      </c>
    </row>
    <row r="263" spans="1:5" ht="13.2" customHeight="1">
      <c r="A263" s="32" t="s">
        <v>49</v>
      </c>
      <c r="E263" s="34" t="s">
        <v>43</v>
      </c>
    </row>
    <row r="264" ht="13.2" customHeight="1">
      <c r="E264" s="33" t="s">
        <v>377</v>
      </c>
    </row>
    <row r="265" spans="1:16" ht="13.2" customHeight="1">
      <c r="A265" t="s">
        <v>40</v>
      </c>
      <c r="B265" s="10" t="s">
        <v>386</v>
      </c>
      <c r="C265" s="10" t="s">
        <v>387</v>
      </c>
      <c r="E265" s="27" t="s">
        <v>388</v>
      </c>
      <c r="F265" s="28" t="s">
        <v>389</v>
      </c>
      <c r="G265" s="29">
        <v>35</v>
      </c>
      <c r="H265" s="28">
        <v>0</v>
      </c>
      <c r="I265" s="28">
        <f>ROUND(G265*H265,6)</f>
        <v>0</v>
      </c>
      <c r="L265" s="30">
        <v>0</v>
      </c>
      <c r="M265" s="31">
        <f>ROUND(ROUND(L265,2)*ROUND(G265,3),2)</f>
        <v>0</v>
      </c>
      <c r="N265" s="28" t="s">
        <v>57</v>
      </c>
      <c r="O265">
        <f>(M265*21)/100</f>
        <v>0</v>
      </c>
      <c r="P265" t="s">
        <v>47</v>
      </c>
    </row>
    <row r="266" spans="1:5" ht="13.2" customHeight="1">
      <c r="A266" s="32" t="s">
        <v>48</v>
      </c>
      <c r="E266" s="33" t="s">
        <v>388</v>
      </c>
    </row>
    <row r="267" spans="1:5" ht="13.2" customHeight="1">
      <c r="A267" s="32" t="s">
        <v>49</v>
      </c>
      <c r="E267" s="34" t="s">
        <v>43</v>
      </c>
    </row>
    <row r="268" ht="13.2" customHeight="1">
      <c r="E268" s="33" t="s">
        <v>43</v>
      </c>
    </row>
    <row r="269" spans="1:16" ht="13.2" customHeight="1">
      <c r="A269" t="s">
        <v>40</v>
      </c>
      <c r="B269" s="10" t="s">
        <v>390</v>
      </c>
      <c r="C269" s="10" t="s">
        <v>391</v>
      </c>
      <c r="E269" s="27" t="s">
        <v>392</v>
      </c>
      <c r="F269" s="28" t="s">
        <v>67</v>
      </c>
      <c r="G269" s="29">
        <v>35</v>
      </c>
      <c r="H269" s="28">
        <v>0</v>
      </c>
      <c r="I269" s="28">
        <f>ROUND(G269*H269,6)</f>
        <v>0</v>
      </c>
      <c r="L269" s="30">
        <v>0</v>
      </c>
      <c r="M269" s="31">
        <f>ROUND(ROUND(L269,2)*ROUND(G269,3),2)</f>
        <v>0</v>
      </c>
      <c r="N269" s="28" t="s">
        <v>57</v>
      </c>
      <c r="O269">
        <f>(M269*21)/100</f>
        <v>0</v>
      </c>
      <c r="P269" t="s">
        <v>47</v>
      </c>
    </row>
    <row r="270" spans="1:5" ht="13.2" customHeight="1">
      <c r="A270" s="32" t="s">
        <v>48</v>
      </c>
      <c r="E270" s="33" t="s">
        <v>392</v>
      </c>
    </row>
    <row r="271" spans="1:5" ht="13.2" customHeight="1">
      <c r="A271" s="32" t="s">
        <v>49</v>
      </c>
      <c r="E271" s="34" t="s">
        <v>43</v>
      </c>
    </row>
    <row r="272" ht="13.2" customHeight="1">
      <c r="E272" s="33" t="s">
        <v>43</v>
      </c>
    </row>
    <row r="273" spans="1:16" ht="13.2" customHeight="1">
      <c r="A273" t="s">
        <v>40</v>
      </c>
      <c r="B273" s="10" t="s">
        <v>393</v>
      </c>
      <c r="C273" s="10" t="s">
        <v>391</v>
      </c>
      <c r="D273" t="s">
        <v>41</v>
      </c>
      <c r="E273" s="27" t="s">
        <v>394</v>
      </c>
      <c r="F273" s="28" t="s">
        <v>323</v>
      </c>
      <c r="G273" s="29">
        <v>400</v>
      </c>
      <c r="H273" s="28">
        <v>0</v>
      </c>
      <c r="I273" s="28">
        <f>ROUND(G273*H273,6)</f>
        <v>0</v>
      </c>
      <c r="L273" s="30">
        <v>0</v>
      </c>
      <c r="M273" s="31">
        <f>ROUND(ROUND(L273,2)*ROUND(G273,3),2)</f>
        <v>0</v>
      </c>
      <c r="N273" s="28" t="s">
        <v>57</v>
      </c>
      <c r="O273">
        <f>(M273*21)/100</f>
        <v>0</v>
      </c>
      <c r="P273" t="s">
        <v>47</v>
      </c>
    </row>
    <row r="274" spans="1:5" ht="13.2" customHeight="1">
      <c r="A274" s="32" t="s">
        <v>48</v>
      </c>
      <c r="E274" s="33" t="s">
        <v>394</v>
      </c>
    </row>
    <row r="275" spans="1:5" ht="13.2" customHeight="1">
      <c r="A275" s="32" t="s">
        <v>49</v>
      </c>
      <c r="E275" s="34" t="s">
        <v>43</v>
      </c>
    </row>
    <row r="276" ht="13.2" customHeight="1">
      <c r="E276" s="33" t="s">
        <v>43</v>
      </c>
    </row>
    <row r="277" spans="1:13" ht="13.2" customHeight="1">
      <c r="A277" t="s">
        <v>37</v>
      </c>
      <c r="C277" s="11" t="s">
        <v>395</v>
      </c>
      <c r="E277" s="35" t="s">
        <v>396</v>
      </c>
      <c r="J277" s="31">
        <f>0</f>
        <v>0</v>
      </c>
      <c r="K277" s="31">
        <f>0</f>
        <v>0</v>
      </c>
      <c r="L277" s="31">
        <f>0+L278+L282+L286+L290+L294+L298+L302+L306+L310+L314+L318+L322+L326+L330+L334+L338+L342+L346+L350+L354+L358</f>
        <v>0</v>
      </c>
      <c r="M277" s="31">
        <f>0+M278+M282+M286+M290+M294+M298+M302+M306+M310+M314+M318+M322+M326+M330+M334+M338+M342+M346+M350+M354+M358</f>
        <v>0</v>
      </c>
    </row>
    <row r="278" spans="1:16" ht="13.2" customHeight="1">
      <c r="A278" t="s">
        <v>40</v>
      </c>
      <c r="B278" s="10" t="s">
        <v>397</v>
      </c>
      <c r="C278" s="10" t="s">
        <v>398</v>
      </c>
      <c r="E278" s="27" t="s">
        <v>399</v>
      </c>
      <c r="F278" s="28" t="s">
        <v>63</v>
      </c>
      <c r="G278" s="29">
        <v>455.51</v>
      </c>
      <c r="H278" s="28">
        <v>0.00017</v>
      </c>
      <c r="I278" s="28">
        <f>ROUND(G278*H278,6)</f>
        <v>0.077437</v>
      </c>
      <c r="L278" s="30">
        <v>0</v>
      </c>
      <c r="M278" s="31">
        <f>ROUND(ROUND(L278,2)*ROUND(G278,3),2)</f>
        <v>0</v>
      </c>
      <c r="N278" s="28" t="s">
        <v>52</v>
      </c>
      <c r="O278">
        <f>(M278*21)/100</f>
        <v>0</v>
      </c>
      <c r="P278" t="s">
        <v>47</v>
      </c>
    </row>
    <row r="279" spans="1:5" ht="13.2" customHeight="1">
      <c r="A279" s="32" t="s">
        <v>48</v>
      </c>
      <c r="E279" s="33" t="s">
        <v>399</v>
      </c>
    </row>
    <row r="280" spans="1:5" ht="13.2" customHeight="1">
      <c r="A280" s="32" t="s">
        <v>49</v>
      </c>
      <c r="E280" s="34" t="s">
        <v>43</v>
      </c>
    </row>
    <row r="281" ht="13.2" customHeight="1">
      <c r="E281" s="33" t="s">
        <v>43</v>
      </c>
    </row>
    <row r="282" spans="1:16" ht="13.2" customHeight="1">
      <c r="A282" t="s">
        <v>40</v>
      </c>
      <c r="B282" s="10" t="s">
        <v>400</v>
      </c>
      <c r="C282" s="10" t="s">
        <v>401</v>
      </c>
      <c r="E282" s="27" t="s">
        <v>402</v>
      </c>
      <c r="F282" s="28" t="s">
        <v>63</v>
      </c>
      <c r="G282" s="29">
        <v>422.382</v>
      </c>
      <c r="H282" s="28">
        <v>0.0028</v>
      </c>
      <c r="I282" s="28">
        <f>ROUND(G282*H282,6)</f>
        <v>1.18267</v>
      </c>
      <c r="L282" s="30">
        <v>0</v>
      </c>
      <c r="M282" s="31">
        <f>ROUND(ROUND(L282,2)*ROUND(G282,3),2)</f>
        <v>0</v>
      </c>
      <c r="N282" s="28" t="s">
        <v>52</v>
      </c>
      <c r="O282">
        <f>(M282*21)/100</f>
        <v>0</v>
      </c>
      <c r="P282" t="s">
        <v>47</v>
      </c>
    </row>
    <row r="283" spans="1:5" ht="13.2" customHeight="1">
      <c r="A283" s="32" t="s">
        <v>48</v>
      </c>
      <c r="E283" s="33" t="s">
        <v>402</v>
      </c>
    </row>
    <row r="284" spans="1:5" ht="13.2" customHeight="1">
      <c r="A284" s="32" t="s">
        <v>49</v>
      </c>
      <c r="E284" s="34" t="s">
        <v>43</v>
      </c>
    </row>
    <row r="285" ht="13.2" customHeight="1">
      <c r="E285" s="33" t="s">
        <v>43</v>
      </c>
    </row>
    <row r="286" spans="1:16" ht="13.2" customHeight="1">
      <c r="A286" t="s">
        <v>40</v>
      </c>
      <c r="B286" s="10" t="s">
        <v>403</v>
      </c>
      <c r="C286" s="10" t="s">
        <v>404</v>
      </c>
      <c r="E286" s="27" t="s">
        <v>405</v>
      </c>
      <c r="F286" s="28" t="s">
        <v>63</v>
      </c>
      <c r="G286" s="29">
        <v>47.826</v>
      </c>
      <c r="H286" s="28">
        <v>0.02503</v>
      </c>
      <c r="I286" s="28">
        <f>ROUND(G286*H286,6)</f>
        <v>1.197085</v>
      </c>
      <c r="L286" s="30">
        <v>0</v>
      </c>
      <c r="M286" s="31">
        <f>ROUND(ROUND(L286,2)*ROUND(G286,3),2)</f>
        <v>0</v>
      </c>
      <c r="N286" s="28" t="s">
        <v>52</v>
      </c>
      <c r="O286">
        <f>(M286*21)/100</f>
        <v>0</v>
      </c>
      <c r="P286" t="s">
        <v>47</v>
      </c>
    </row>
    <row r="287" spans="1:5" ht="13.2" customHeight="1">
      <c r="A287" s="32" t="s">
        <v>48</v>
      </c>
      <c r="E287" s="33" t="s">
        <v>406</v>
      </c>
    </row>
    <row r="288" spans="1:5" ht="211.2" customHeight="1">
      <c r="A288" s="32" t="s">
        <v>49</v>
      </c>
      <c r="E288" s="34" t="s">
        <v>407</v>
      </c>
    </row>
    <row r="289" ht="13.2" customHeight="1">
      <c r="E289" s="33" t="s">
        <v>408</v>
      </c>
    </row>
    <row r="290" spans="1:16" ht="13.2" customHeight="1">
      <c r="A290" t="s">
        <v>40</v>
      </c>
      <c r="B290" s="10" t="s">
        <v>409</v>
      </c>
      <c r="C290" s="10" t="s">
        <v>410</v>
      </c>
      <c r="E290" s="27" t="s">
        <v>411</v>
      </c>
      <c r="F290" s="28" t="s">
        <v>63</v>
      </c>
      <c r="G290" s="29">
        <v>272.3</v>
      </c>
      <c r="H290" s="28">
        <v>0.01223</v>
      </c>
      <c r="I290" s="28">
        <f>ROUND(G290*H290,6)</f>
        <v>3.330229</v>
      </c>
      <c r="L290" s="30">
        <v>0</v>
      </c>
      <c r="M290" s="31">
        <f>ROUND(ROUND(L290,2)*ROUND(G290,3),2)</f>
        <v>0</v>
      </c>
      <c r="N290" s="28" t="s">
        <v>52</v>
      </c>
      <c r="O290">
        <f>(M290*21)/100</f>
        <v>0</v>
      </c>
      <c r="P290" t="s">
        <v>47</v>
      </c>
    </row>
    <row r="291" spans="1:5" ht="13.2" customHeight="1">
      <c r="A291" s="32" t="s">
        <v>48</v>
      </c>
      <c r="E291" s="33" t="s">
        <v>411</v>
      </c>
    </row>
    <row r="292" spans="1:5" ht="327.6" customHeight="1">
      <c r="A292" s="32" t="s">
        <v>49</v>
      </c>
      <c r="E292" s="34" t="s">
        <v>412</v>
      </c>
    </row>
    <row r="293" ht="13.2" customHeight="1">
      <c r="E293" s="33" t="s">
        <v>413</v>
      </c>
    </row>
    <row r="294" spans="1:16" ht="13.2" customHeight="1">
      <c r="A294" t="s">
        <v>40</v>
      </c>
      <c r="B294" s="10" t="s">
        <v>414</v>
      </c>
      <c r="C294" s="10" t="s">
        <v>415</v>
      </c>
      <c r="E294" s="27" t="s">
        <v>416</v>
      </c>
      <c r="F294" s="28" t="s">
        <v>63</v>
      </c>
      <c r="G294" s="29">
        <v>34</v>
      </c>
      <c r="H294" s="28">
        <v>0.01254</v>
      </c>
      <c r="I294" s="28">
        <f>ROUND(G294*H294,6)</f>
        <v>0.42636</v>
      </c>
      <c r="L294" s="30">
        <v>0</v>
      </c>
      <c r="M294" s="31">
        <f>ROUND(ROUND(L294,2)*ROUND(G294,3),2)</f>
        <v>0</v>
      </c>
      <c r="N294" s="28" t="s">
        <v>52</v>
      </c>
      <c r="O294">
        <f>(M294*21)/100</f>
        <v>0</v>
      </c>
      <c r="P294" t="s">
        <v>47</v>
      </c>
    </row>
    <row r="295" spans="1:5" ht="13.2" customHeight="1">
      <c r="A295" s="32" t="s">
        <v>48</v>
      </c>
      <c r="E295" s="33" t="s">
        <v>417</v>
      </c>
    </row>
    <row r="296" spans="1:5" ht="184.8" customHeight="1">
      <c r="A296" s="32" t="s">
        <v>49</v>
      </c>
      <c r="E296" s="34" t="s">
        <v>418</v>
      </c>
    </row>
    <row r="297" ht="13.2" customHeight="1">
      <c r="E297" s="33" t="s">
        <v>413</v>
      </c>
    </row>
    <row r="298" spans="1:16" ht="13.2" customHeight="1">
      <c r="A298" t="s">
        <v>40</v>
      </c>
      <c r="B298" s="10" t="s">
        <v>419</v>
      </c>
      <c r="C298" s="10" t="s">
        <v>420</v>
      </c>
      <c r="E298" s="27" t="s">
        <v>421</v>
      </c>
      <c r="F298" s="28" t="s">
        <v>81</v>
      </c>
      <c r="G298" s="29">
        <v>490.97</v>
      </c>
      <c r="H298" s="28">
        <v>0.00026</v>
      </c>
      <c r="I298" s="28">
        <f>ROUND(G298*H298,6)</f>
        <v>0.127652</v>
      </c>
      <c r="L298" s="30">
        <v>0</v>
      </c>
      <c r="M298" s="31">
        <f>ROUND(ROUND(L298,2)*ROUND(G298,3),2)</f>
        <v>0</v>
      </c>
      <c r="N298" s="28" t="s">
        <v>52</v>
      </c>
      <c r="O298">
        <f>(M298*21)/100</f>
        <v>0</v>
      </c>
      <c r="P298" t="s">
        <v>47</v>
      </c>
    </row>
    <row r="299" spans="1:5" ht="13.2" customHeight="1">
      <c r="A299" s="32" t="s">
        <v>48</v>
      </c>
      <c r="E299" s="33" t="s">
        <v>421</v>
      </c>
    </row>
    <row r="300" spans="1:5" ht="327.6" customHeight="1">
      <c r="A300" s="32" t="s">
        <v>49</v>
      </c>
      <c r="E300" s="34" t="s">
        <v>422</v>
      </c>
    </row>
    <row r="301" ht="13.2" customHeight="1">
      <c r="E301" s="33" t="s">
        <v>413</v>
      </c>
    </row>
    <row r="302" spans="1:16" ht="13.2" customHeight="1">
      <c r="A302" t="s">
        <v>40</v>
      </c>
      <c r="B302" s="10" t="s">
        <v>423</v>
      </c>
      <c r="C302" s="10" t="s">
        <v>424</v>
      </c>
      <c r="E302" s="27" t="s">
        <v>425</v>
      </c>
      <c r="F302" s="28" t="s">
        <v>63</v>
      </c>
      <c r="G302" s="29">
        <v>414.1</v>
      </c>
      <c r="H302" s="28">
        <v>0.0001</v>
      </c>
      <c r="I302" s="28">
        <f>ROUND(G302*H302,6)</f>
        <v>0.04141</v>
      </c>
      <c r="L302" s="30">
        <v>0</v>
      </c>
      <c r="M302" s="31">
        <f>ROUND(ROUND(L302,2)*ROUND(G302,3),2)</f>
        <v>0</v>
      </c>
      <c r="N302" s="28" t="s">
        <v>52</v>
      </c>
      <c r="O302">
        <f>(M302*21)/100</f>
        <v>0</v>
      </c>
      <c r="P302" t="s">
        <v>47</v>
      </c>
    </row>
    <row r="303" spans="1:5" ht="13.2" customHeight="1">
      <c r="A303" s="32" t="s">
        <v>48</v>
      </c>
      <c r="E303" s="33" t="s">
        <v>425</v>
      </c>
    </row>
    <row r="304" spans="1:5" ht="327.6" customHeight="1">
      <c r="A304" s="32" t="s">
        <v>49</v>
      </c>
      <c r="E304" s="34" t="s">
        <v>426</v>
      </c>
    </row>
    <row r="305" ht="13.2" customHeight="1">
      <c r="E305" s="33" t="s">
        <v>413</v>
      </c>
    </row>
    <row r="306" spans="1:16" ht="13.2" customHeight="1">
      <c r="A306" t="s">
        <v>40</v>
      </c>
      <c r="B306" s="10" t="s">
        <v>427</v>
      </c>
      <c r="C306" s="10" t="s">
        <v>428</v>
      </c>
      <c r="E306" s="27" t="s">
        <v>429</v>
      </c>
      <c r="F306" s="28" t="s">
        <v>63</v>
      </c>
      <c r="G306" s="29">
        <v>414.1</v>
      </c>
      <c r="H306" s="28">
        <v>0</v>
      </c>
      <c r="I306" s="28">
        <f>ROUND(G306*H306,6)</f>
        <v>0</v>
      </c>
      <c r="L306" s="30">
        <v>0</v>
      </c>
      <c r="M306" s="31">
        <f>ROUND(ROUND(L306,2)*ROUND(G306,3),2)</f>
        <v>0</v>
      </c>
      <c r="N306" s="28" t="s">
        <v>52</v>
      </c>
      <c r="O306">
        <f>(M306*21)/100</f>
        <v>0</v>
      </c>
      <c r="P306" t="s">
        <v>47</v>
      </c>
    </row>
    <row r="307" spans="1:5" ht="13.2" customHeight="1">
      <c r="A307" s="32" t="s">
        <v>48</v>
      </c>
      <c r="E307" s="33" t="s">
        <v>429</v>
      </c>
    </row>
    <row r="308" spans="1:5" ht="327.6" customHeight="1">
      <c r="A308" s="32" t="s">
        <v>49</v>
      </c>
      <c r="E308" s="34" t="s">
        <v>426</v>
      </c>
    </row>
    <row r="309" ht="13.2" customHeight="1">
      <c r="E309" s="33" t="s">
        <v>413</v>
      </c>
    </row>
    <row r="310" spans="1:16" ht="13.2" customHeight="1">
      <c r="A310" t="s">
        <v>40</v>
      </c>
      <c r="B310" s="10" t="s">
        <v>430</v>
      </c>
      <c r="C310" s="10" t="s">
        <v>431</v>
      </c>
      <c r="E310" s="27" t="s">
        <v>432</v>
      </c>
      <c r="F310" s="28" t="s">
        <v>63</v>
      </c>
      <c r="G310" s="29">
        <v>414.1</v>
      </c>
      <c r="H310" s="28">
        <v>0</v>
      </c>
      <c r="I310" s="28">
        <f>ROUND(G310*H310,6)</f>
        <v>0</v>
      </c>
      <c r="L310" s="30">
        <v>0</v>
      </c>
      <c r="M310" s="31">
        <f>ROUND(ROUND(L310,2)*ROUND(G310,3),2)</f>
        <v>0</v>
      </c>
      <c r="N310" s="28" t="s">
        <v>52</v>
      </c>
      <c r="O310">
        <f>(M310*21)/100</f>
        <v>0</v>
      </c>
      <c r="P310" t="s">
        <v>47</v>
      </c>
    </row>
    <row r="311" spans="1:5" ht="13.2" customHeight="1">
      <c r="A311" s="32" t="s">
        <v>48</v>
      </c>
      <c r="E311" s="33" t="s">
        <v>432</v>
      </c>
    </row>
    <row r="312" spans="1:5" ht="327.6" customHeight="1">
      <c r="A312" s="32" t="s">
        <v>49</v>
      </c>
      <c r="E312" s="34" t="s">
        <v>426</v>
      </c>
    </row>
    <row r="313" ht="13.2" customHeight="1">
      <c r="E313" s="33" t="s">
        <v>413</v>
      </c>
    </row>
    <row r="314" spans="1:16" ht="13.2" customHeight="1">
      <c r="A314" t="s">
        <v>40</v>
      </c>
      <c r="B314" s="10" t="s">
        <v>433</v>
      </c>
      <c r="C314" s="10" t="s">
        <v>434</v>
      </c>
      <c r="E314" s="27" t="s">
        <v>435</v>
      </c>
      <c r="F314" s="28" t="s">
        <v>63</v>
      </c>
      <c r="G314" s="29">
        <v>7.5</v>
      </c>
      <c r="H314" s="28">
        <v>0</v>
      </c>
      <c r="I314" s="28">
        <f>ROUND(G314*H314,6)</f>
        <v>0</v>
      </c>
      <c r="L314" s="30">
        <v>0</v>
      </c>
      <c r="M314" s="31">
        <f>ROUND(ROUND(L314,2)*ROUND(G314,3),2)</f>
        <v>0</v>
      </c>
      <c r="N314" s="28" t="s">
        <v>52</v>
      </c>
      <c r="O314">
        <f>(M314*21)/100</f>
        <v>0</v>
      </c>
      <c r="P314" t="s">
        <v>47</v>
      </c>
    </row>
    <row r="315" spans="1:5" ht="13.2" customHeight="1">
      <c r="A315" s="32" t="s">
        <v>48</v>
      </c>
      <c r="E315" s="33" t="s">
        <v>435</v>
      </c>
    </row>
    <row r="316" spans="1:5" ht="92.4" customHeight="1">
      <c r="A316" s="32" t="s">
        <v>49</v>
      </c>
      <c r="E316" s="34" t="s">
        <v>436</v>
      </c>
    </row>
    <row r="317" ht="13.2" customHeight="1">
      <c r="E317" s="33" t="s">
        <v>413</v>
      </c>
    </row>
    <row r="318" spans="1:16" ht="13.2" customHeight="1">
      <c r="A318" t="s">
        <v>40</v>
      </c>
      <c r="B318" s="10" t="s">
        <v>437</v>
      </c>
      <c r="C318" s="10" t="s">
        <v>438</v>
      </c>
      <c r="E318" s="27" t="s">
        <v>439</v>
      </c>
      <c r="F318" s="28" t="s">
        <v>63</v>
      </c>
      <c r="G318" s="29">
        <v>347.7</v>
      </c>
      <c r="H318" s="28">
        <v>4E-05</v>
      </c>
      <c r="I318" s="28">
        <f>ROUND(G318*H318,6)</f>
        <v>0.013908</v>
      </c>
      <c r="L318" s="30">
        <v>0</v>
      </c>
      <c r="M318" s="31">
        <f>ROUND(ROUND(L318,2)*ROUND(G318,3),2)</f>
        <v>0</v>
      </c>
      <c r="N318" s="28" t="s">
        <v>52</v>
      </c>
      <c r="O318">
        <f>(M318*21)/100</f>
        <v>0</v>
      </c>
      <c r="P318" t="s">
        <v>47</v>
      </c>
    </row>
    <row r="319" spans="1:5" ht="13.2" customHeight="1">
      <c r="A319" s="32" t="s">
        <v>48</v>
      </c>
      <c r="E319" s="33" t="s">
        <v>439</v>
      </c>
    </row>
    <row r="320" spans="1:5" ht="327.6" customHeight="1">
      <c r="A320" s="32" t="s">
        <v>49</v>
      </c>
      <c r="E320" s="34" t="s">
        <v>440</v>
      </c>
    </row>
    <row r="321" ht="13.2" customHeight="1">
      <c r="E321" s="33" t="s">
        <v>413</v>
      </c>
    </row>
    <row r="322" spans="1:16" ht="13.2" customHeight="1">
      <c r="A322" t="s">
        <v>40</v>
      </c>
      <c r="B322" s="10" t="s">
        <v>441</v>
      </c>
      <c r="C322" s="10" t="s">
        <v>442</v>
      </c>
      <c r="E322" s="27" t="s">
        <v>443</v>
      </c>
      <c r="F322" s="28" t="s">
        <v>63</v>
      </c>
      <c r="G322" s="29">
        <v>414.1</v>
      </c>
      <c r="H322" s="28">
        <v>0.00025</v>
      </c>
      <c r="I322" s="28">
        <f>ROUND(G322*H322,6)</f>
        <v>0.103525</v>
      </c>
      <c r="L322" s="30">
        <v>0</v>
      </c>
      <c r="M322" s="31">
        <f>ROUND(ROUND(L322,2)*ROUND(G322,3),2)</f>
        <v>0</v>
      </c>
      <c r="N322" s="28" t="s">
        <v>52</v>
      </c>
      <c r="O322">
        <f>(M322*21)/100</f>
        <v>0</v>
      </c>
      <c r="P322" t="s">
        <v>47</v>
      </c>
    </row>
    <row r="323" spans="1:5" ht="13.2" customHeight="1">
      <c r="A323" s="32" t="s">
        <v>48</v>
      </c>
      <c r="E323" s="33" t="s">
        <v>443</v>
      </c>
    </row>
    <row r="324" spans="1:5" ht="327.6" customHeight="1">
      <c r="A324" s="32" t="s">
        <v>49</v>
      </c>
      <c r="E324" s="34" t="s">
        <v>426</v>
      </c>
    </row>
    <row r="325" ht="13.2" customHeight="1">
      <c r="E325" s="33" t="s">
        <v>413</v>
      </c>
    </row>
    <row r="326" spans="1:16" ht="13.2" customHeight="1">
      <c r="A326" t="s">
        <v>40</v>
      </c>
      <c r="B326" s="10" t="s">
        <v>444</v>
      </c>
      <c r="C326" s="10" t="s">
        <v>445</v>
      </c>
      <c r="E326" s="27" t="s">
        <v>446</v>
      </c>
      <c r="F326" s="28" t="s">
        <v>63</v>
      </c>
      <c r="G326" s="29">
        <v>94</v>
      </c>
      <c r="H326" s="28">
        <v>0.01314</v>
      </c>
      <c r="I326" s="28">
        <f>ROUND(G326*H326,6)</f>
        <v>1.23516</v>
      </c>
      <c r="L326" s="30">
        <v>0</v>
      </c>
      <c r="M326" s="31">
        <f>ROUND(ROUND(L326,2)*ROUND(G326,3),2)</f>
        <v>0</v>
      </c>
      <c r="N326" s="28" t="s">
        <v>52</v>
      </c>
      <c r="O326">
        <f>(M326*21)/100</f>
        <v>0</v>
      </c>
      <c r="P326" t="s">
        <v>47</v>
      </c>
    </row>
    <row r="327" spans="1:5" ht="13.2" customHeight="1">
      <c r="A327" s="32" t="s">
        <v>48</v>
      </c>
      <c r="E327" s="33" t="s">
        <v>447</v>
      </c>
    </row>
    <row r="328" spans="1:5" ht="118.8" customHeight="1">
      <c r="A328" s="32" t="s">
        <v>49</v>
      </c>
      <c r="E328" s="34" t="s">
        <v>448</v>
      </c>
    </row>
    <row r="329" ht="13.2" customHeight="1">
      <c r="E329" s="33" t="s">
        <v>449</v>
      </c>
    </row>
    <row r="330" spans="1:16" ht="13.2" customHeight="1">
      <c r="A330" t="s">
        <v>40</v>
      </c>
      <c r="B330" s="10" t="s">
        <v>450</v>
      </c>
      <c r="C330" s="10" t="s">
        <v>451</v>
      </c>
      <c r="E330" s="27" t="s">
        <v>452</v>
      </c>
      <c r="F330" s="28" t="s">
        <v>63</v>
      </c>
      <c r="G330" s="29">
        <v>12.6</v>
      </c>
      <c r="H330" s="28">
        <v>0.01314</v>
      </c>
      <c r="I330" s="28">
        <f>ROUND(G330*H330,6)</f>
        <v>0.165564</v>
      </c>
      <c r="L330" s="30">
        <v>0</v>
      </c>
      <c r="M330" s="31">
        <f>ROUND(ROUND(L330,2)*ROUND(G330,3),2)</f>
        <v>0</v>
      </c>
      <c r="N330" s="28" t="s">
        <v>52</v>
      </c>
      <c r="O330">
        <f>(M330*21)/100</f>
        <v>0</v>
      </c>
      <c r="P330" t="s">
        <v>47</v>
      </c>
    </row>
    <row r="331" spans="1:5" ht="13.2" customHeight="1">
      <c r="A331" s="32" t="s">
        <v>48</v>
      </c>
      <c r="E331" s="33" t="s">
        <v>453</v>
      </c>
    </row>
    <row r="332" spans="1:5" ht="79.2" customHeight="1">
      <c r="A332" s="32" t="s">
        <v>49</v>
      </c>
      <c r="E332" s="34" t="s">
        <v>454</v>
      </c>
    </row>
    <row r="333" ht="13.2" customHeight="1">
      <c r="E333" s="33" t="s">
        <v>449</v>
      </c>
    </row>
    <row r="334" spans="1:16" ht="13.2" customHeight="1">
      <c r="A334" t="s">
        <v>40</v>
      </c>
      <c r="B334" s="10" t="s">
        <v>455</v>
      </c>
      <c r="C334" s="10" t="s">
        <v>456</v>
      </c>
      <c r="E334" s="27" t="s">
        <v>457</v>
      </c>
      <c r="F334" s="28" t="s">
        <v>81</v>
      </c>
      <c r="G334" s="29">
        <v>12.1</v>
      </c>
      <c r="H334" s="28">
        <v>0.00734</v>
      </c>
      <c r="I334" s="28">
        <f>ROUND(G334*H334,6)</f>
        <v>0.088814</v>
      </c>
      <c r="L334" s="30">
        <v>0</v>
      </c>
      <c r="M334" s="31">
        <f>ROUND(ROUND(L334,2)*ROUND(G334,3),2)</f>
        <v>0</v>
      </c>
      <c r="N334" s="28" t="s">
        <v>52</v>
      </c>
      <c r="O334">
        <f>(M334*21)/100</f>
        <v>0</v>
      </c>
      <c r="P334" t="s">
        <v>47</v>
      </c>
    </row>
    <row r="335" spans="1:5" ht="13.2" customHeight="1">
      <c r="A335" s="32" t="s">
        <v>48</v>
      </c>
      <c r="E335" s="33" t="s">
        <v>458</v>
      </c>
    </row>
    <row r="336" spans="1:5" ht="171.6" customHeight="1">
      <c r="A336" s="32" t="s">
        <v>49</v>
      </c>
      <c r="E336" s="34" t="s">
        <v>459</v>
      </c>
    </row>
    <row r="337" ht="13.2" customHeight="1">
      <c r="E337" s="33" t="s">
        <v>460</v>
      </c>
    </row>
    <row r="338" spans="1:16" ht="13.2" customHeight="1">
      <c r="A338" t="s">
        <v>40</v>
      </c>
      <c r="B338" s="10" t="s">
        <v>461</v>
      </c>
      <c r="C338" s="10" t="s">
        <v>462</v>
      </c>
      <c r="E338" s="27" t="s">
        <v>463</v>
      </c>
      <c r="F338" s="28" t="s">
        <v>81</v>
      </c>
      <c r="G338" s="29">
        <v>6.4</v>
      </c>
      <c r="H338" s="28">
        <v>0.01396</v>
      </c>
      <c r="I338" s="28">
        <f>ROUND(G338*H338,6)</f>
        <v>0.089344</v>
      </c>
      <c r="L338" s="30">
        <v>0</v>
      </c>
      <c r="M338" s="31">
        <f>ROUND(ROUND(L338,2)*ROUND(G338,3),2)</f>
        <v>0</v>
      </c>
      <c r="N338" s="28" t="s">
        <v>52</v>
      </c>
      <c r="O338">
        <f>(M338*21)/100</f>
        <v>0</v>
      </c>
      <c r="P338" t="s">
        <v>47</v>
      </c>
    </row>
    <row r="339" spans="1:5" ht="13.2" customHeight="1">
      <c r="A339" s="32" t="s">
        <v>48</v>
      </c>
      <c r="E339" s="33" t="s">
        <v>464</v>
      </c>
    </row>
    <row r="340" spans="1:5" ht="39.6" customHeight="1">
      <c r="A340" s="32" t="s">
        <v>49</v>
      </c>
      <c r="E340" s="34" t="s">
        <v>465</v>
      </c>
    </row>
    <row r="341" ht="13.2" customHeight="1">
      <c r="E341" s="33" t="s">
        <v>460</v>
      </c>
    </row>
    <row r="342" spans="1:16" ht="13.2" customHeight="1">
      <c r="A342" t="s">
        <v>40</v>
      </c>
      <c r="B342" s="10" t="s">
        <v>466</v>
      </c>
      <c r="C342" s="10" t="s">
        <v>467</v>
      </c>
      <c r="E342" s="27" t="s">
        <v>468</v>
      </c>
      <c r="F342" s="28" t="s">
        <v>63</v>
      </c>
      <c r="G342" s="29">
        <v>31.595</v>
      </c>
      <c r="H342" s="28">
        <v>0.01874</v>
      </c>
      <c r="I342" s="28">
        <f>ROUND(G342*H342,6)</f>
        <v>0.59209</v>
      </c>
      <c r="L342" s="30">
        <v>0</v>
      </c>
      <c r="M342" s="31">
        <f>ROUND(ROUND(L342,2)*ROUND(G342,3),2)</f>
        <v>0</v>
      </c>
      <c r="N342" s="28" t="s">
        <v>52</v>
      </c>
      <c r="O342">
        <f>(M342*21)/100</f>
        <v>0</v>
      </c>
      <c r="P342" t="s">
        <v>47</v>
      </c>
    </row>
    <row r="343" spans="1:5" ht="13.2" customHeight="1">
      <c r="A343" s="32" t="s">
        <v>48</v>
      </c>
      <c r="E343" s="33" t="s">
        <v>468</v>
      </c>
    </row>
    <row r="344" spans="1:5" ht="184.8" customHeight="1">
      <c r="A344" s="32" t="s">
        <v>49</v>
      </c>
      <c r="E344" s="34" t="s">
        <v>469</v>
      </c>
    </row>
    <row r="345" ht="13.2" customHeight="1">
      <c r="E345" s="33" t="s">
        <v>470</v>
      </c>
    </row>
    <row r="346" spans="1:16" ht="13.2" customHeight="1">
      <c r="A346" t="s">
        <v>40</v>
      </c>
      <c r="B346" s="10" t="s">
        <v>471</v>
      </c>
      <c r="C346" s="10" t="s">
        <v>472</v>
      </c>
      <c r="E346" s="27" t="s">
        <v>473</v>
      </c>
      <c r="F346" s="28" t="s">
        <v>67</v>
      </c>
      <c r="G346" s="29">
        <v>10</v>
      </c>
      <c r="H346" s="28">
        <v>0.02837</v>
      </c>
      <c r="I346" s="28">
        <f>ROUND(G346*H346,6)</f>
        <v>0.2837</v>
      </c>
      <c r="L346" s="30">
        <v>0</v>
      </c>
      <c r="M346" s="31">
        <f>ROUND(ROUND(L346,2)*ROUND(G346,3),2)</f>
        <v>0</v>
      </c>
      <c r="N346" s="28" t="s">
        <v>52</v>
      </c>
      <c r="O346">
        <f>(M346*21)/100</f>
        <v>0</v>
      </c>
      <c r="P346" t="s">
        <v>47</v>
      </c>
    </row>
    <row r="347" spans="1:5" ht="13.2" customHeight="1">
      <c r="A347" s="32" t="s">
        <v>48</v>
      </c>
      <c r="E347" s="33" t="s">
        <v>474</v>
      </c>
    </row>
    <row r="348" spans="1:5" ht="184.8" customHeight="1">
      <c r="A348" s="32" t="s">
        <v>49</v>
      </c>
      <c r="E348" s="34" t="s">
        <v>475</v>
      </c>
    </row>
    <row r="349" ht="13.2" customHeight="1">
      <c r="E349" s="33" t="s">
        <v>470</v>
      </c>
    </row>
    <row r="350" spans="1:16" ht="13.2" customHeight="1">
      <c r="A350" t="s">
        <v>40</v>
      </c>
      <c r="B350" s="10" t="s">
        <v>476</v>
      </c>
      <c r="C350" s="10" t="s">
        <v>477</v>
      </c>
      <c r="E350" s="27" t="s">
        <v>478</v>
      </c>
      <c r="F350" s="28" t="s">
        <v>148</v>
      </c>
      <c r="G350" s="29">
        <v>8.955</v>
      </c>
      <c r="H350" s="28">
        <v>0</v>
      </c>
      <c r="I350" s="28">
        <f>ROUND(G350*H350,6)</f>
        <v>0</v>
      </c>
      <c r="L350" s="30">
        <v>0</v>
      </c>
      <c r="M350" s="31">
        <f>ROUND(ROUND(L350,2)*ROUND(G350,3),2)</f>
        <v>0</v>
      </c>
      <c r="N350" s="28" t="s">
        <v>52</v>
      </c>
      <c r="O350">
        <f>(M350*21)/100</f>
        <v>0</v>
      </c>
      <c r="P350" t="s">
        <v>47</v>
      </c>
    </row>
    <row r="351" spans="1:5" ht="13.2" customHeight="1">
      <c r="A351" s="32" t="s">
        <v>48</v>
      </c>
      <c r="E351" s="33" t="s">
        <v>479</v>
      </c>
    </row>
    <row r="352" spans="1:5" ht="13.2" customHeight="1">
      <c r="A352" s="32" t="s">
        <v>49</v>
      </c>
      <c r="E352" s="34" t="s">
        <v>43</v>
      </c>
    </row>
    <row r="353" ht="13.2" customHeight="1">
      <c r="E353" s="33" t="s">
        <v>480</v>
      </c>
    </row>
    <row r="354" spans="1:16" ht="13.2" customHeight="1">
      <c r="A354" t="s">
        <v>40</v>
      </c>
      <c r="B354" s="10" t="s">
        <v>481</v>
      </c>
      <c r="C354" s="10" t="s">
        <v>482</v>
      </c>
      <c r="E354" s="27" t="s">
        <v>483</v>
      </c>
      <c r="F354" s="28" t="s">
        <v>148</v>
      </c>
      <c r="G354" s="29">
        <v>8.955</v>
      </c>
      <c r="H354" s="28">
        <v>0</v>
      </c>
      <c r="I354" s="28">
        <f>ROUND(G354*H354,6)</f>
        <v>0</v>
      </c>
      <c r="L354" s="30">
        <v>0</v>
      </c>
      <c r="M354" s="31">
        <f>ROUND(ROUND(L354,2)*ROUND(G354,3),2)</f>
        <v>0</v>
      </c>
      <c r="N354" s="28" t="s">
        <v>52</v>
      </c>
      <c r="O354">
        <f>(M354*21)/100</f>
        <v>0</v>
      </c>
      <c r="P354" t="s">
        <v>47</v>
      </c>
    </row>
    <row r="355" spans="1:5" ht="13.2" customHeight="1">
      <c r="A355" s="32" t="s">
        <v>48</v>
      </c>
      <c r="E355" s="33" t="s">
        <v>484</v>
      </c>
    </row>
    <row r="356" spans="1:5" ht="13.2" customHeight="1">
      <c r="A356" s="32" t="s">
        <v>49</v>
      </c>
      <c r="E356" s="34" t="s">
        <v>43</v>
      </c>
    </row>
    <row r="357" ht="13.2" customHeight="1">
      <c r="E357" s="33" t="s">
        <v>480</v>
      </c>
    </row>
    <row r="358" spans="1:16" ht="13.2" customHeight="1">
      <c r="A358" t="s">
        <v>40</v>
      </c>
      <c r="B358" s="10" t="s">
        <v>485</v>
      </c>
      <c r="C358" s="10" t="s">
        <v>486</v>
      </c>
      <c r="E358" s="27" t="s">
        <v>487</v>
      </c>
      <c r="F358" s="28" t="s">
        <v>148</v>
      </c>
      <c r="G358" s="29">
        <v>8.955</v>
      </c>
      <c r="H358" s="28">
        <v>0</v>
      </c>
      <c r="I358" s="28">
        <f>ROUND(G358*H358,6)</f>
        <v>0</v>
      </c>
      <c r="L358" s="30">
        <v>0</v>
      </c>
      <c r="M358" s="31">
        <f>ROUND(ROUND(L358,2)*ROUND(G358,3),2)</f>
        <v>0</v>
      </c>
      <c r="N358" s="28" t="s">
        <v>52</v>
      </c>
      <c r="O358">
        <f>(M358*21)/100</f>
        <v>0</v>
      </c>
      <c r="P358" t="s">
        <v>47</v>
      </c>
    </row>
    <row r="359" spans="1:5" ht="13.2" customHeight="1">
      <c r="A359" s="32" t="s">
        <v>48</v>
      </c>
      <c r="E359" s="33" t="s">
        <v>488</v>
      </c>
    </row>
    <row r="360" spans="1:5" ht="13.2" customHeight="1">
      <c r="A360" s="32" t="s">
        <v>49</v>
      </c>
      <c r="E360" s="34" t="s">
        <v>43</v>
      </c>
    </row>
    <row r="361" ht="13.2" customHeight="1">
      <c r="E361" s="33" t="s">
        <v>480</v>
      </c>
    </row>
    <row r="362" spans="1:13" ht="13.2" customHeight="1">
      <c r="A362" t="s">
        <v>37</v>
      </c>
      <c r="C362" s="11" t="s">
        <v>489</v>
      </c>
      <c r="E362" s="35" t="s">
        <v>490</v>
      </c>
      <c r="J362" s="31">
        <f>0</f>
        <v>0</v>
      </c>
      <c r="K362" s="31">
        <f>0</f>
        <v>0</v>
      </c>
      <c r="L362" s="31">
        <f>0+L363+L367+L371+L375+L379+L383+L387+L391+L395+L399+L403+L407+L411+L415+L419+L423+L427+L431+L435+L439+L443+L447+L451+L455+L459+L463+L467+L471+L475+L479+L483+L487+L491+L495+L499+L503+L507+L511+L515+L519+L523+L527+L531+L535+L539+L543+L547+L551+L555+L559+L563+L567+L571+L575+L579+L583+L587+L591+L595+L599+L603+L607+L611+L615+L619+L623+L627+L631+L635+L639+L643+L647+L651+L655+L659+L663+L667+L671</f>
        <v>0</v>
      </c>
      <c r="M362" s="31">
        <f>0+M363+M367+M371+M375+M379+M383+M387+M391+M395+M399+M403+M407+M411+M415+M419+M423+M427+M431+M435+M439+M443+M447+M451+M455+M459+M463+M467+M471+M475+M479+M483+M487+M491+M495+M499+M503+M507+M511+M515+M519+M523+M527+M531+M535+M539+M543+M547+M551+M555+M559+M563+M567+M571+M575+M579+M583+M587+M591+M595+M599+M603+M607+M611+M615+M619+M623+M627+M631+M635+M639+M643+M647+M651+M655+M659+M663+M667+M671</f>
        <v>0</v>
      </c>
    </row>
    <row r="363" spans="1:16" ht="13.2" customHeight="1">
      <c r="A363" t="s">
        <v>40</v>
      </c>
      <c r="B363" s="10" t="s">
        <v>491</v>
      </c>
      <c r="C363" s="10" t="s">
        <v>492</v>
      </c>
      <c r="E363" s="27" t="s">
        <v>493</v>
      </c>
      <c r="F363" s="28" t="s">
        <v>67</v>
      </c>
      <c r="G363" s="29">
        <v>46</v>
      </c>
      <c r="H363" s="28">
        <v>0.0012</v>
      </c>
      <c r="I363" s="28">
        <f>ROUND(G363*H363,6)</f>
        <v>0.0552</v>
      </c>
      <c r="L363" s="30">
        <v>0</v>
      </c>
      <c r="M363" s="31">
        <f>ROUND(ROUND(L363,2)*ROUND(G363,3),2)</f>
        <v>0</v>
      </c>
      <c r="N363" s="28" t="s">
        <v>52</v>
      </c>
      <c r="O363">
        <f>(M363*21)/100</f>
        <v>0</v>
      </c>
      <c r="P363" t="s">
        <v>47</v>
      </c>
    </row>
    <row r="364" spans="1:5" ht="13.2" customHeight="1">
      <c r="A364" s="32" t="s">
        <v>48</v>
      </c>
      <c r="E364" s="33" t="s">
        <v>493</v>
      </c>
    </row>
    <row r="365" spans="1:5" ht="26.4" customHeight="1">
      <c r="A365" s="32" t="s">
        <v>49</v>
      </c>
      <c r="E365" s="34" t="s">
        <v>494</v>
      </c>
    </row>
    <row r="366" ht="13.2" customHeight="1">
      <c r="E366" s="33" t="s">
        <v>43</v>
      </c>
    </row>
    <row r="367" spans="1:16" ht="13.2" customHeight="1">
      <c r="A367" t="s">
        <v>40</v>
      </c>
      <c r="B367" s="10" t="s">
        <v>495</v>
      </c>
      <c r="C367" s="10" t="s">
        <v>496</v>
      </c>
      <c r="E367" s="27" t="s">
        <v>497</v>
      </c>
      <c r="F367" s="28" t="s">
        <v>67</v>
      </c>
      <c r="G367" s="29">
        <v>12</v>
      </c>
      <c r="H367" s="28">
        <v>0.0032</v>
      </c>
      <c r="I367" s="28">
        <f>ROUND(G367*H367,6)</f>
        <v>0.0384</v>
      </c>
      <c r="L367" s="30">
        <v>0</v>
      </c>
      <c r="M367" s="31">
        <f>ROUND(ROUND(L367,2)*ROUND(G367,3),2)</f>
        <v>0</v>
      </c>
      <c r="N367" s="28" t="s">
        <v>52</v>
      </c>
      <c r="O367">
        <f>(M367*21)/100</f>
        <v>0</v>
      </c>
      <c r="P367" t="s">
        <v>47</v>
      </c>
    </row>
    <row r="368" spans="1:5" ht="13.2" customHeight="1">
      <c r="A368" s="32" t="s">
        <v>48</v>
      </c>
      <c r="E368" s="33" t="s">
        <v>497</v>
      </c>
    </row>
    <row r="369" spans="1:5" ht="13.2" customHeight="1">
      <c r="A369" s="32" t="s">
        <v>49</v>
      </c>
      <c r="E369" s="34" t="s">
        <v>43</v>
      </c>
    </row>
    <row r="370" ht="13.2" customHeight="1">
      <c r="E370" s="33" t="s">
        <v>43</v>
      </c>
    </row>
    <row r="371" spans="1:16" ht="13.2" customHeight="1">
      <c r="A371" t="s">
        <v>40</v>
      </c>
      <c r="B371" s="10" t="s">
        <v>498</v>
      </c>
      <c r="C371" s="10" t="s">
        <v>499</v>
      </c>
      <c r="E371" s="27" t="s">
        <v>500</v>
      </c>
      <c r="F371" s="28" t="s">
        <v>67</v>
      </c>
      <c r="G371" s="29">
        <v>7</v>
      </c>
      <c r="H371" s="28">
        <v>0.0011</v>
      </c>
      <c r="I371" s="28">
        <f>ROUND(G371*H371,6)</f>
        <v>0.0077</v>
      </c>
      <c r="L371" s="30">
        <v>0</v>
      </c>
      <c r="M371" s="31">
        <f>ROUND(ROUND(L371,2)*ROUND(G371,3),2)</f>
        <v>0</v>
      </c>
      <c r="N371" s="28" t="s">
        <v>52</v>
      </c>
      <c r="O371">
        <f>(M371*21)/100</f>
        <v>0</v>
      </c>
      <c r="P371" t="s">
        <v>47</v>
      </c>
    </row>
    <row r="372" spans="1:5" ht="13.2" customHeight="1">
      <c r="A372" s="32" t="s">
        <v>48</v>
      </c>
      <c r="E372" s="33" t="s">
        <v>500</v>
      </c>
    </row>
    <row r="373" spans="1:5" ht="13.2" customHeight="1">
      <c r="A373" s="32" t="s">
        <v>49</v>
      </c>
      <c r="E373" s="34" t="s">
        <v>43</v>
      </c>
    </row>
    <row r="374" ht="13.2" customHeight="1">
      <c r="E374" s="33" t="s">
        <v>43</v>
      </c>
    </row>
    <row r="375" spans="1:16" ht="13.2" customHeight="1">
      <c r="A375" t="s">
        <v>40</v>
      </c>
      <c r="B375" s="10" t="s">
        <v>501</v>
      </c>
      <c r="C375" s="10" t="s">
        <v>502</v>
      </c>
      <c r="E375" s="27" t="s">
        <v>503</v>
      </c>
      <c r="F375" s="28" t="s">
        <v>56</v>
      </c>
      <c r="G375" s="29">
        <v>12</v>
      </c>
      <c r="H375" s="28">
        <v>0.0002</v>
      </c>
      <c r="I375" s="28">
        <f>ROUND(G375*H375,6)</f>
        <v>0.0024</v>
      </c>
      <c r="L375" s="30">
        <v>0</v>
      </c>
      <c r="M375" s="31">
        <f>ROUND(ROUND(L375,2)*ROUND(G375,3),2)</f>
        <v>0</v>
      </c>
      <c r="N375" s="28" t="s">
        <v>57</v>
      </c>
      <c r="O375">
        <f>(M375*21)/100</f>
        <v>0</v>
      </c>
      <c r="P375" t="s">
        <v>47</v>
      </c>
    </row>
    <row r="376" spans="1:5" ht="13.2" customHeight="1">
      <c r="A376" s="32" t="s">
        <v>48</v>
      </c>
      <c r="E376" s="33" t="s">
        <v>503</v>
      </c>
    </row>
    <row r="377" spans="1:5" ht="13.2" customHeight="1">
      <c r="A377" s="32" t="s">
        <v>49</v>
      </c>
      <c r="E377" s="34" t="s">
        <v>43</v>
      </c>
    </row>
    <row r="378" ht="13.2" customHeight="1">
      <c r="E378" s="33" t="s">
        <v>43</v>
      </c>
    </row>
    <row r="379" spans="1:16" ht="13.2" customHeight="1">
      <c r="A379" t="s">
        <v>40</v>
      </c>
      <c r="B379" s="10" t="s">
        <v>504</v>
      </c>
      <c r="C379" s="10" t="s">
        <v>505</v>
      </c>
      <c r="E379" s="27" t="s">
        <v>506</v>
      </c>
      <c r="F379" s="28" t="s">
        <v>81</v>
      </c>
      <c r="G379" s="29">
        <v>39.92</v>
      </c>
      <c r="H379" s="28">
        <v>0.005</v>
      </c>
      <c r="I379" s="28">
        <f>ROUND(G379*H379,6)</f>
        <v>0.1996</v>
      </c>
      <c r="L379" s="30">
        <v>0</v>
      </c>
      <c r="M379" s="31">
        <f>ROUND(ROUND(L379,2)*ROUND(G379,3),2)</f>
        <v>0</v>
      </c>
      <c r="N379" s="28" t="s">
        <v>52</v>
      </c>
      <c r="O379">
        <f>(M379*21)/100</f>
        <v>0</v>
      </c>
      <c r="P379" t="s">
        <v>47</v>
      </c>
    </row>
    <row r="380" spans="1:5" ht="13.2" customHeight="1">
      <c r="A380" s="32" t="s">
        <v>48</v>
      </c>
      <c r="E380" s="33" t="s">
        <v>506</v>
      </c>
    </row>
    <row r="381" spans="1:5" ht="79.2" customHeight="1">
      <c r="A381" s="32" t="s">
        <v>49</v>
      </c>
      <c r="E381" s="34" t="s">
        <v>507</v>
      </c>
    </row>
    <row r="382" ht="13.2" customHeight="1">
      <c r="E382" s="33" t="s">
        <v>43</v>
      </c>
    </row>
    <row r="383" spans="1:16" ht="13.2" customHeight="1">
      <c r="A383" t="s">
        <v>40</v>
      </c>
      <c r="B383" s="10" t="s">
        <v>508</v>
      </c>
      <c r="C383" s="10" t="s">
        <v>509</v>
      </c>
      <c r="E383" s="27" t="s">
        <v>510</v>
      </c>
      <c r="F383" s="28" t="s">
        <v>67</v>
      </c>
      <c r="G383" s="29">
        <v>78</v>
      </c>
      <c r="H383" s="28">
        <v>6E-05</v>
      </c>
      <c r="I383" s="28">
        <f>ROUND(G383*H383,6)</f>
        <v>0.00468</v>
      </c>
      <c r="L383" s="30">
        <v>0</v>
      </c>
      <c r="M383" s="31">
        <f>ROUND(ROUND(L383,2)*ROUND(G383,3),2)</f>
        <v>0</v>
      </c>
      <c r="N383" s="28" t="s">
        <v>52</v>
      </c>
      <c r="O383">
        <f>(M383*21)/100</f>
        <v>0</v>
      </c>
      <c r="P383" t="s">
        <v>47</v>
      </c>
    </row>
    <row r="384" spans="1:5" ht="13.2" customHeight="1">
      <c r="A384" s="32" t="s">
        <v>48</v>
      </c>
      <c r="E384" s="33" t="s">
        <v>510</v>
      </c>
    </row>
    <row r="385" spans="1:5" ht="92.4" customHeight="1">
      <c r="A385" s="32" t="s">
        <v>49</v>
      </c>
      <c r="E385" s="34" t="s">
        <v>511</v>
      </c>
    </row>
    <row r="386" ht="13.2" customHeight="1">
      <c r="E386" s="33" t="s">
        <v>43</v>
      </c>
    </row>
    <row r="387" spans="1:16" ht="13.2" customHeight="1">
      <c r="A387" t="s">
        <v>40</v>
      </c>
      <c r="B387" s="10" t="s">
        <v>512</v>
      </c>
      <c r="C387" s="10" t="s">
        <v>513</v>
      </c>
      <c r="E387" s="27" t="s">
        <v>514</v>
      </c>
      <c r="F387" s="28" t="s">
        <v>67</v>
      </c>
      <c r="G387" s="29">
        <v>2</v>
      </c>
      <c r="H387" s="28">
        <v>0.0185</v>
      </c>
      <c r="I387" s="28">
        <f>ROUND(G387*H387,6)</f>
        <v>0.037</v>
      </c>
      <c r="L387" s="30">
        <v>0</v>
      </c>
      <c r="M387" s="31">
        <f>ROUND(ROUND(L387,2)*ROUND(G387,3),2)</f>
        <v>0</v>
      </c>
      <c r="N387" s="28" t="s">
        <v>57</v>
      </c>
      <c r="O387">
        <f>(M387*21)/100</f>
        <v>0</v>
      </c>
      <c r="P387" t="s">
        <v>47</v>
      </c>
    </row>
    <row r="388" spans="1:5" ht="13.2" customHeight="1">
      <c r="A388" s="32" t="s">
        <v>48</v>
      </c>
      <c r="E388" s="33" t="s">
        <v>514</v>
      </c>
    </row>
    <row r="389" spans="1:5" ht="13.2" customHeight="1">
      <c r="A389" s="32" t="s">
        <v>49</v>
      </c>
      <c r="E389" s="34" t="s">
        <v>515</v>
      </c>
    </row>
    <row r="390" ht="13.2" customHeight="1">
      <c r="E390" s="33" t="s">
        <v>43</v>
      </c>
    </row>
    <row r="391" spans="1:16" ht="13.2" customHeight="1">
      <c r="A391" t="s">
        <v>40</v>
      </c>
      <c r="B391" s="10" t="s">
        <v>516</v>
      </c>
      <c r="C391" s="10" t="s">
        <v>517</v>
      </c>
      <c r="E391" s="27" t="s">
        <v>514</v>
      </c>
      <c r="F391" s="28" t="s">
        <v>67</v>
      </c>
      <c r="G391" s="29">
        <v>11</v>
      </c>
      <c r="H391" s="28">
        <v>0.0185</v>
      </c>
      <c r="I391" s="28">
        <f>ROUND(G391*H391,6)</f>
        <v>0.2035</v>
      </c>
      <c r="L391" s="30">
        <v>0</v>
      </c>
      <c r="M391" s="31">
        <f>ROUND(ROUND(L391,2)*ROUND(G391,3),2)</f>
        <v>0</v>
      </c>
      <c r="N391" s="28" t="s">
        <v>52</v>
      </c>
      <c r="O391">
        <f>(M391*21)/100</f>
        <v>0</v>
      </c>
      <c r="P391" t="s">
        <v>47</v>
      </c>
    </row>
    <row r="392" spans="1:5" ht="13.2" customHeight="1">
      <c r="A392" s="32" t="s">
        <v>48</v>
      </c>
      <c r="E392" s="33" t="s">
        <v>514</v>
      </c>
    </row>
    <row r="393" spans="1:5" ht="13.2" customHeight="1">
      <c r="A393" s="32" t="s">
        <v>49</v>
      </c>
      <c r="E393" s="34" t="s">
        <v>518</v>
      </c>
    </row>
    <row r="394" ht="13.2" customHeight="1">
      <c r="E394" s="33" t="s">
        <v>43</v>
      </c>
    </row>
    <row r="395" spans="1:16" ht="13.2" customHeight="1">
      <c r="A395" t="s">
        <v>40</v>
      </c>
      <c r="B395" s="10" t="s">
        <v>519</v>
      </c>
      <c r="C395" s="10" t="s">
        <v>520</v>
      </c>
      <c r="E395" s="27" t="s">
        <v>521</v>
      </c>
      <c r="F395" s="28" t="s">
        <v>67</v>
      </c>
      <c r="G395" s="29">
        <v>2</v>
      </c>
      <c r="H395" s="28">
        <v>0.0215</v>
      </c>
      <c r="I395" s="28">
        <f>ROUND(G395*H395,6)</f>
        <v>0.043</v>
      </c>
      <c r="L395" s="30">
        <v>0</v>
      </c>
      <c r="M395" s="31">
        <f>ROUND(ROUND(L395,2)*ROUND(G395,3),2)</f>
        <v>0</v>
      </c>
      <c r="N395" s="28" t="s">
        <v>52</v>
      </c>
      <c r="O395">
        <f>(M395*21)/100</f>
        <v>0</v>
      </c>
      <c r="P395" t="s">
        <v>47</v>
      </c>
    </row>
    <row r="396" spans="1:5" ht="13.2" customHeight="1">
      <c r="A396" s="32" t="s">
        <v>48</v>
      </c>
      <c r="E396" s="33" t="s">
        <v>521</v>
      </c>
    </row>
    <row r="397" spans="1:5" ht="13.2" customHeight="1">
      <c r="A397" s="32" t="s">
        <v>49</v>
      </c>
      <c r="E397" s="34" t="s">
        <v>522</v>
      </c>
    </row>
    <row r="398" ht="13.2" customHeight="1">
      <c r="E398" s="33" t="s">
        <v>43</v>
      </c>
    </row>
    <row r="399" spans="1:16" ht="13.2" customHeight="1">
      <c r="A399" t="s">
        <v>40</v>
      </c>
      <c r="B399" s="10" t="s">
        <v>523</v>
      </c>
      <c r="C399" s="10" t="s">
        <v>524</v>
      </c>
      <c r="E399" s="27" t="s">
        <v>525</v>
      </c>
      <c r="F399" s="28" t="s">
        <v>67</v>
      </c>
      <c r="G399" s="29">
        <v>5</v>
      </c>
      <c r="H399" s="28">
        <v>0.022</v>
      </c>
      <c r="I399" s="28">
        <f>ROUND(G399*H399,6)</f>
        <v>0.11</v>
      </c>
      <c r="L399" s="30">
        <v>0</v>
      </c>
      <c r="M399" s="31">
        <f>ROUND(ROUND(L399,2)*ROUND(G399,3),2)</f>
        <v>0</v>
      </c>
      <c r="N399" s="28" t="s">
        <v>52</v>
      </c>
      <c r="O399">
        <f>(M399*21)/100</f>
        <v>0</v>
      </c>
      <c r="P399" t="s">
        <v>47</v>
      </c>
    </row>
    <row r="400" spans="1:5" ht="13.2" customHeight="1">
      <c r="A400" s="32" t="s">
        <v>48</v>
      </c>
      <c r="E400" s="33" t="s">
        <v>525</v>
      </c>
    </row>
    <row r="401" spans="1:5" ht="39.6" customHeight="1">
      <c r="A401" s="32" t="s">
        <v>49</v>
      </c>
      <c r="E401" s="34" t="s">
        <v>526</v>
      </c>
    </row>
    <row r="402" ht="13.2" customHeight="1">
      <c r="E402" s="33" t="s">
        <v>43</v>
      </c>
    </row>
    <row r="403" spans="1:16" ht="13.2" customHeight="1">
      <c r="A403" t="s">
        <v>40</v>
      </c>
      <c r="B403" s="10" t="s">
        <v>527</v>
      </c>
      <c r="C403" s="10" t="s">
        <v>528</v>
      </c>
      <c r="E403" s="27" t="s">
        <v>525</v>
      </c>
      <c r="F403" s="28" t="s">
        <v>67</v>
      </c>
      <c r="G403" s="29">
        <v>3</v>
      </c>
      <c r="H403" s="28">
        <v>0.022</v>
      </c>
      <c r="I403" s="28">
        <f>ROUND(G403*H403,6)</f>
        <v>0.066</v>
      </c>
      <c r="L403" s="30">
        <v>0</v>
      </c>
      <c r="M403" s="31">
        <f>ROUND(ROUND(L403,2)*ROUND(G403,3),2)</f>
        <v>0</v>
      </c>
      <c r="N403" s="28" t="s">
        <v>57</v>
      </c>
      <c r="O403">
        <f>(M403*21)/100</f>
        <v>0</v>
      </c>
      <c r="P403" t="s">
        <v>47</v>
      </c>
    </row>
    <row r="404" spans="1:5" ht="13.2" customHeight="1">
      <c r="A404" s="32" t="s">
        <v>48</v>
      </c>
      <c r="E404" s="33" t="s">
        <v>525</v>
      </c>
    </row>
    <row r="405" spans="1:5" ht="13.2" customHeight="1">
      <c r="A405" s="32" t="s">
        <v>49</v>
      </c>
      <c r="E405" s="34" t="s">
        <v>529</v>
      </c>
    </row>
    <row r="406" ht="13.2" customHeight="1">
      <c r="E406" s="33" t="s">
        <v>43</v>
      </c>
    </row>
    <row r="407" spans="1:16" ht="13.2" customHeight="1">
      <c r="A407" t="s">
        <v>40</v>
      </c>
      <c r="B407" s="10" t="s">
        <v>530</v>
      </c>
      <c r="C407" s="10" t="s">
        <v>531</v>
      </c>
      <c r="E407" s="27" t="s">
        <v>532</v>
      </c>
      <c r="F407" s="28" t="s">
        <v>67</v>
      </c>
      <c r="G407" s="29">
        <v>3</v>
      </c>
      <c r="H407" s="28">
        <v>0.022</v>
      </c>
      <c r="I407" s="28">
        <f>ROUND(G407*H407,6)</f>
        <v>0.066</v>
      </c>
      <c r="L407" s="30">
        <v>0</v>
      </c>
      <c r="M407" s="31">
        <f>ROUND(ROUND(L407,2)*ROUND(G407,3),2)</f>
        <v>0</v>
      </c>
      <c r="N407" s="28" t="s">
        <v>52</v>
      </c>
      <c r="O407">
        <f>(M407*21)/100</f>
        <v>0</v>
      </c>
      <c r="P407" t="s">
        <v>47</v>
      </c>
    </row>
    <row r="408" spans="1:5" ht="13.2" customHeight="1">
      <c r="A408" s="32" t="s">
        <v>48</v>
      </c>
      <c r="E408" s="33" t="s">
        <v>532</v>
      </c>
    </row>
    <row r="409" spans="1:5" ht="13.2" customHeight="1">
      <c r="A409" s="32" t="s">
        <v>49</v>
      </c>
      <c r="E409" s="34" t="s">
        <v>533</v>
      </c>
    </row>
    <row r="410" ht="13.2" customHeight="1">
      <c r="E410" s="33" t="s">
        <v>43</v>
      </c>
    </row>
    <row r="411" spans="1:16" ht="13.2" customHeight="1">
      <c r="A411" t="s">
        <v>40</v>
      </c>
      <c r="B411" s="10" t="s">
        <v>534</v>
      </c>
      <c r="C411" s="10" t="s">
        <v>535</v>
      </c>
      <c r="E411" s="27" t="s">
        <v>536</v>
      </c>
      <c r="F411" s="28" t="s">
        <v>67</v>
      </c>
      <c r="G411" s="29">
        <v>1</v>
      </c>
      <c r="H411" s="28">
        <v>0.026</v>
      </c>
      <c r="I411" s="28">
        <f>ROUND(G411*H411,6)</f>
        <v>0.026</v>
      </c>
      <c r="L411" s="30">
        <v>0</v>
      </c>
      <c r="M411" s="31">
        <f>ROUND(ROUND(L411,2)*ROUND(G411,3),2)</f>
        <v>0</v>
      </c>
      <c r="N411" s="28" t="s">
        <v>57</v>
      </c>
      <c r="O411">
        <f>(M411*21)/100</f>
        <v>0</v>
      </c>
      <c r="P411" t="s">
        <v>47</v>
      </c>
    </row>
    <row r="412" spans="1:5" ht="13.2" customHeight="1">
      <c r="A412" s="32" t="s">
        <v>48</v>
      </c>
      <c r="E412" s="33" t="s">
        <v>536</v>
      </c>
    </row>
    <row r="413" spans="1:5" ht="13.2" customHeight="1">
      <c r="A413" s="32" t="s">
        <v>49</v>
      </c>
      <c r="E413" s="34" t="s">
        <v>537</v>
      </c>
    </row>
    <row r="414" ht="13.2" customHeight="1">
      <c r="E414" s="33" t="s">
        <v>43</v>
      </c>
    </row>
    <row r="415" spans="1:16" ht="13.2" customHeight="1">
      <c r="A415" t="s">
        <v>40</v>
      </c>
      <c r="B415" s="10" t="s">
        <v>538</v>
      </c>
      <c r="C415" s="10" t="s">
        <v>539</v>
      </c>
      <c r="E415" s="27" t="s">
        <v>536</v>
      </c>
      <c r="F415" s="28" t="s">
        <v>67</v>
      </c>
      <c r="G415" s="29">
        <v>3</v>
      </c>
      <c r="H415" s="28">
        <v>0.026</v>
      </c>
      <c r="I415" s="28">
        <f>ROUND(G415*H415,6)</f>
        <v>0.078</v>
      </c>
      <c r="L415" s="30">
        <v>0</v>
      </c>
      <c r="M415" s="31">
        <f>ROUND(ROUND(L415,2)*ROUND(G415,3),2)</f>
        <v>0</v>
      </c>
      <c r="N415" s="28" t="s">
        <v>57</v>
      </c>
      <c r="O415">
        <f>(M415*21)/100</f>
        <v>0</v>
      </c>
      <c r="P415" t="s">
        <v>47</v>
      </c>
    </row>
    <row r="416" spans="1:5" ht="13.2" customHeight="1">
      <c r="A416" s="32" t="s">
        <v>48</v>
      </c>
      <c r="E416" s="33" t="s">
        <v>536</v>
      </c>
    </row>
    <row r="417" spans="1:5" ht="13.2" customHeight="1">
      <c r="A417" s="32" t="s">
        <v>49</v>
      </c>
      <c r="E417" s="34" t="s">
        <v>540</v>
      </c>
    </row>
    <row r="418" ht="13.2" customHeight="1">
      <c r="E418" s="33" t="s">
        <v>43</v>
      </c>
    </row>
    <row r="419" spans="1:16" ht="13.2" customHeight="1">
      <c r="A419" t="s">
        <v>40</v>
      </c>
      <c r="B419" s="10" t="s">
        <v>541</v>
      </c>
      <c r="C419" s="10" t="s">
        <v>542</v>
      </c>
      <c r="E419" s="27" t="s">
        <v>543</v>
      </c>
      <c r="F419" s="28" t="s">
        <v>67</v>
      </c>
      <c r="G419" s="29">
        <v>4</v>
      </c>
      <c r="H419" s="28">
        <v>0.029</v>
      </c>
      <c r="I419" s="28">
        <f>ROUND(G419*H419,6)</f>
        <v>0.116</v>
      </c>
      <c r="L419" s="30">
        <v>0</v>
      </c>
      <c r="M419" s="31">
        <f>ROUND(ROUND(L419,2)*ROUND(G419,3),2)</f>
        <v>0</v>
      </c>
      <c r="N419" s="28" t="s">
        <v>52</v>
      </c>
      <c r="O419">
        <f>(M419*21)/100</f>
        <v>0</v>
      </c>
      <c r="P419" t="s">
        <v>47</v>
      </c>
    </row>
    <row r="420" spans="1:5" ht="13.2" customHeight="1">
      <c r="A420" s="32" t="s">
        <v>48</v>
      </c>
      <c r="E420" s="33" t="s">
        <v>543</v>
      </c>
    </row>
    <row r="421" spans="1:5" ht="13.2" customHeight="1">
      <c r="A421" s="32" t="s">
        <v>49</v>
      </c>
      <c r="E421" s="34" t="s">
        <v>544</v>
      </c>
    </row>
    <row r="422" ht="13.2" customHeight="1">
      <c r="E422" s="33" t="s">
        <v>43</v>
      </c>
    </row>
    <row r="423" spans="1:16" ht="13.2" customHeight="1">
      <c r="A423" t="s">
        <v>40</v>
      </c>
      <c r="B423" s="10" t="s">
        <v>545</v>
      </c>
      <c r="C423" s="10" t="s">
        <v>546</v>
      </c>
      <c r="E423" s="27" t="s">
        <v>547</v>
      </c>
      <c r="F423" s="28" t="s">
        <v>67</v>
      </c>
      <c r="G423" s="29">
        <v>9</v>
      </c>
      <c r="H423" s="28">
        <v>0.043</v>
      </c>
      <c r="I423" s="28">
        <f>ROUND(G423*H423,6)</f>
        <v>0.387</v>
      </c>
      <c r="L423" s="30">
        <v>0</v>
      </c>
      <c r="M423" s="31">
        <f>ROUND(ROUND(L423,2)*ROUND(G423,3),2)</f>
        <v>0</v>
      </c>
      <c r="N423" s="28" t="s">
        <v>52</v>
      </c>
      <c r="O423">
        <f>(M423*21)/100</f>
        <v>0</v>
      </c>
      <c r="P423" t="s">
        <v>47</v>
      </c>
    </row>
    <row r="424" spans="1:5" ht="13.2" customHeight="1">
      <c r="A424" s="32" t="s">
        <v>48</v>
      </c>
      <c r="E424" s="33" t="s">
        <v>547</v>
      </c>
    </row>
    <row r="425" spans="1:5" ht="26.4" customHeight="1">
      <c r="A425" s="32" t="s">
        <v>49</v>
      </c>
      <c r="E425" s="34" t="s">
        <v>548</v>
      </c>
    </row>
    <row r="426" ht="13.2" customHeight="1">
      <c r="E426" s="33" t="s">
        <v>43</v>
      </c>
    </row>
    <row r="427" spans="1:16" ht="13.2" customHeight="1">
      <c r="A427" t="s">
        <v>40</v>
      </c>
      <c r="B427" s="10" t="s">
        <v>549</v>
      </c>
      <c r="C427" s="10" t="s">
        <v>550</v>
      </c>
      <c r="E427" s="27" t="s">
        <v>547</v>
      </c>
      <c r="F427" s="28" t="s">
        <v>67</v>
      </c>
      <c r="G427" s="29">
        <v>4</v>
      </c>
      <c r="H427" s="28">
        <v>0.043</v>
      </c>
      <c r="I427" s="28">
        <f>ROUND(G427*H427,6)</f>
        <v>0.172</v>
      </c>
      <c r="L427" s="30">
        <v>0</v>
      </c>
      <c r="M427" s="31">
        <f>ROUND(ROUND(L427,2)*ROUND(G427,3),2)</f>
        <v>0</v>
      </c>
      <c r="N427" s="28" t="s">
        <v>57</v>
      </c>
      <c r="O427">
        <f>(M427*21)/100</f>
        <v>0</v>
      </c>
      <c r="P427" t="s">
        <v>47</v>
      </c>
    </row>
    <row r="428" spans="1:5" ht="13.2" customHeight="1">
      <c r="A428" s="32" t="s">
        <v>48</v>
      </c>
      <c r="E428" s="33" t="s">
        <v>547</v>
      </c>
    </row>
    <row r="429" spans="1:5" ht="13.2" customHeight="1">
      <c r="A429" s="32" t="s">
        <v>49</v>
      </c>
      <c r="E429" s="34" t="s">
        <v>551</v>
      </c>
    </row>
    <row r="430" ht="13.2" customHeight="1">
      <c r="E430" s="33" t="s">
        <v>43</v>
      </c>
    </row>
    <row r="431" spans="1:16" ht="13.2" customHeight="1">
      <c r="A431" t="s">
        <v>40</v>
      </c>
      <c r="B431" s="10" t="s">
        <v>552</v>
      </c>
      <c r="C431" s="10" t="s">
        <v>553</v>
      </c>
      <c r="E431" s="27" t="s">
        <v>554</v>
      </c>
      <c r="F431" s="28" t="s">
        <v>67</v>
      </c>
      <c r="G431" s="29">
        <v>18</v>
      </c>
      <c r="H431" s="28">
        <v>0.016</v>
      </c>
      <c r="I431" s="28">
        <f>ROUND(G431*H431,6)</f>
        <v>0.288</v>
      </c>
      <c r="L431" s="30">
        <v>0</v>
      </c>
      <c r="M431" s="31">
        <f>ROUND(ROUND(L431,2)*ROUND(G431,3),2)</f>
        <v>0</v>
      </c>
      <c r="N431" s="28" t="s">
        <v>52</v>
      </c>
      <c r="O431">
        <f>(M431*21)/100</f>
        <v>0</v>
      </c>
      <c r="P431" t="s">
        <v>47</v>
      </c>
    </row>
    <row r="432" spans="1:5" ht="13.2" customHeight="1">
      <c r="A432" s="32" t="s">
        <v>48</v>
      </c>
      <c r="E432" s="33" t="s">
        <v>554</v>
      </c>
    </row>
    <row r="433" spans="1:5" ht="13.2" customHeight="1">
      <c r="A433" s="32" t="s">
        <v>49</v>
      </c>
      <c r="E433" s="34" t="s">
        <v>43</v>
      </c>
    </row>
    <row r="434" ht="13.2" customHeight="1">
      <c r="E434" s="33" t="s">
        <v>43</v>
      </c>
    </row>
    <row r="435" spans="1:16" ht="13.2" customHeight="1">
      <c r="A435" t="s">
        <v>40</v>
      </c>
      <c r="B435" s="10" t="s">
        <v>555</v>
      </c>
      <c r="C435" s="10" t="s">
        <v>556</v>
      </c>
      <c r="E435" s="27" t="s">
        <v>557</v>
      </c>
      <c r="F435" s="28" t="s">
        <v>67</v>
      </c>
      <c r="G435" s="29">
        <v>3</v>
      </c>
      <c r="H435" s="28">
        <v>0.016</v>
      </c>
      <c r="I435" s="28">
        <f>ROUND(G435*H435,6)</f>
        <v>0.048</v>
      </c>
      <c r="L435" s="30">
        <v>0</v>
      </c>
      <c r="M435" s="31">
        <f>ROUND(ROUND(L435,2)*ROUND(G435,3),2)</f>
        <v>0</v>
      </c>
      <c r="N435" s="28" t="s">
        <v>57</v>
      </c>
      <c r="O435">
        <f>(M435*21)/100</f>
        <v>0</v>
      </c>
      <c r="P435" t="s">
        <v>47</v>
      </c>
    </row>
    <row r="436" spans="1:5" ht="13.2" customHeight="1">
      <c r="A436" s="32" t="s">
        <v>48</v>
      </c>
      <c r="E436" s="33" t="s">
        <v>557</v>
      </c>
    </row>
    <row r="437" spans="1:5" ht="13.2" customHeight="1">
      <c r="A437" s="32" t="s">
        <v>49</v>
      </c>
      <c r="E437" s="34" t="s">
        <v>43</v>
      </c>
    </row>
    <row r="438" ht="13.2" customHeight="1">
      <c r="E438" s="33" t="s">
        <v>43</v>
      </c>
    </row>
    <row r="439" spans="1:16" ht="13.2" customHeight="1">
      <c r="A439" t="s">
        <v>40</v>
      </c>
      <c r="B439" s="10" t="s">
        <v>558</v>
      </c>
      <c r="C439" s="10" t="s">
        <v>559</v>
      </c>
      <c r="E439" s="27" t="s">
        <v>560</v>
      </c>
      <c r="F439" s="28" t="s">
        <v>67</v>
      </c>
      <c r="G439" s="29">
        <v>4</v>
      </c>
      <c r="H439" s="28">
        <v>0.017</v>
      </c>
      <c r="I439" s="28">
        <f>ROUND(G439*H439,6)</f>
        <v>0.068</v>
      </c>
      <c r="L439" s="30">
        <v>0</v>
      </c>
      <c r="M439" s="31">
        <f>ROUND(ROUND(L439,2)*ROUND(G439,3),2)</f>
        <v>0</v>
      </c>
      <c r="N439" s="28" t="s">
        <v>52</v>
      </c>
      <c r="O439">
        <f>(M439*21)/100</f>
        <v>0</v>
      </c>
      <c r="P439" t="s">
        <v>47</v>
      </c>
    </row>
    <row r="440" spans="1:5" ht="13.2" customHeight="1">
      <c r="A440" s="32" t="s">
        <v>48</v>
      </c>
      <c r="E440" s="33" t="s">
        <v>560</v>
      </c>
    </row>
    <row r="441" spans="1:5" ht="13.2" customHeight="1">
      <c r="A441" s="32" t="s">
        <v>49</v>
      </c>
      <c r="E441" s="34" t="s">
        <v>43</v>
      </c>
    </row>
    <row r="442" ht="13.2" customHeight="1">
      <c r="E442" s="33" t="s">
        <v>43</v>
      </c>
    </row>
    <row r="443" spans="1:16" ht="13.2" customHeight="1">
      <c r="A443" t="s">
        <v>40</v>
      </c>
      <c r="B443" s="10" t="s">
        <v>561</v>
      </c>
      <c r="C443" s="10" t="s">
        <v>562</v>
      </c>
      <c r="E443" s="27" t="s">
        <v>563</v>
      </c>
      <c r="F443" s="28" t="s">
        <v>67</v>
      </c>
      <c r="G443" s="29">
        <v>9</v>
      </c>
      <c r="H443" s="28">
        <v>0.026</v>
      </c>
      <c r="I443" s="28">
        <f>ROUND(G443*H443,6)</f>
        <v>0.234</v>
      </c>
      <c r="L443" s="30">
        <v>0</v>
      </c>
      <c r="M443" s="31">
        <f>ROUND(ROUND(L443,2)*ROUND(G443,3),2)</f>
        <v>0</v>
      </c>
      <c r="N443" s="28" t="s">
        <v>52</v>
      </c>
      <c r="O443">
        <f>(M443*21)/100</f>
        <v>0</v>
      </c>
      <c r="P443" t="s">
        <v>47</v>
      </c>
    </row>
    <row r="444" spans="1:5" ht="13.2" customHeight="1">
      <c r="A444" s="32" t="s">
        <v>48</v>
      </c>
      <c r="E444" s="33" t="s">
        <v>563</v>
      </c>
    </row>
    <row r="445" spans="1:5" ht="13.2" customHeight="1">
      <c r="A445" s="32" t="s">
        <v>49</v>
      </c>
      <c r="E445" s="34" t="s">
        <v>43</v>
      </c>
    </row>
    <row r="446" ht="13.2" customHeight="1">
      <c r="E446" s="33" t="s">
        <v>43</v>
      </c>
    </row>
    <row r="447" spans="1:16" ht="13.2" customHeight="1">
      <c r="A447" t="s">
        <v>40</v>
      </c>
      <c r="B447" s="10" t="s">
        <v>564</v>
      </c>
      <c r="C447" s="10" t="s">
        <v>565</v>
      </c>
      <c r="E447" s="27" t="s">
        <v>566</v>
      </c>
      <c r="F447" s="28" t="s">
        <v>67</v>
      </c>
      <c r="G447" s="29">
        <v>1</v>
      </c>
      <c r="H447" s="28">
        <v>0.026</v>
      </c>
      <c r="I447" s="28">
        <f>ROUND(G447*H447,6)</f>
        <v>0.026</v>
      </c>
      <c r="L447" s="30">
        <v>0</v>
      </c>
      <c r="M447" s="31">
        <f>ROUND(ROUND(L447,2)*ROUND(G447,3),2)</f>
        <v>0</v>
      </c>
      <c r="N447" s="28" t="s">
        <v>57</v>
      </c>
      <c r="O447">
        <f>(M447*21)/100</f>
        <v>0</v>
      </c>
      <c r="P447" t="s">
        <v>47</v>
      </c>
    </row>
    <row r="448" spans="1:5" ht="13.2" customHeight="1">
      <c r="A448" s="32" t="s">
        <v>48</v>
      </c>
      <c r="E448" s="33" t="s">
        <v>566</v>
      </c>
    </row>
    <row r="449" spans="1:5" ht="13.2" customHeight="1">
      <c r="A449" s="32" t="s">
        <v>49</v>
      </c>
      <c r="E449" s="34" t="s">
        <v>43</v>
      </c>
    </row>
    <row r="450" ht="13.2" customHeight="1">
      <c r="E450" s="33" t="s">
        <v>43</v>
      </c>
    </row>
    <row r="451" spans="1:16" ht="13.2" customHeight="1">
      <c r="A451" t="s">
        <v>40</v>
      </c>
      <c r="B451" s="10" t="s">
        <v>567</v>
      </c>
      <c r="C451" s="10" t="s">
        <v>568</v>
      </c>
      <c r="E451" s="27" t="s">
        <v>569</v>
      </c>
      <c r="F451" s="28" t="s">
        <v>67</v>
      </c>
      <c r="G451" s="29">
        <v>13</v>
      </c>
      <c r="H451" s="28">
        <v>0.027</v>
      </c>
      <c r="I451" s="28">
        <f>ROUND(G451*H451,6)</f>
        <v>0.351</v>
      </c>
      <c r="L451" s="30">
        <v>0</v>
      </c>
      <c r="M451" s="31">
        <f>ROUND(ROUND(L451,2)*ROUND(G451,3),2)</f>
        <v>0</v>
      </c>
      <c r="N451" s="28" t="s">
        <v>52</v>
      </c>
      <c r="O451">
        <f>(M451*21)/100</f>
        <v>0</v>
      </c>
      <c r="P451" t="s">
        <v>47</v>
      </c>
    </row>
    <row r="452" spans="1:5" ht="13.2" customHeight="1">
      <c r="A452" s="32" t="s">
        <v>48</v>
      </c>
      <c r="E452" s="33" t="s">
        <v>569</v>
      </c>
    </row>
    <row r="453" spans="1:5" ht="13.2" customHeight="1">
      <c r="A453" s="32" t="s">
        <v>49</v>
      </c>
      <c r="E453" s="34" t="s">
        <v>43</v>
      </c>
    </row>
    <row r="454" ht="13.2" customHeight="1">
      <c r="E454" s="33" t="s">
        <v>43</v>
      </c>
    </row>
    <row r="455" spans="1:16" ht="13.2" customHeight="1">
      <c r="A455" t="s">
        <v>40</v>
      </c>
      <c r="B455" s="10" t="s">
        <v>570</v>
      </c>
      <c r="C455" s="10" t="s">
        <v>571</v>
      </c>
      <c r="E455" s="27" t="s">
        <v>572</v>
      </c>
      <c r="F455" s="28" t="s">
        <v>45</v>
      </c>
      <c r="G455" s="29">
        <v>3</v>
      </c>
      <c r="H455" s="28">
        <v>0.025</v>
      </c>
      <c r="I455" s="28">
        <f>ROUND(G455*H455,6)</f>
        <v>0.075</v>
      </c>
      <c r="L455" s="30">
        <v>0</v>
      </c>
      <c r="M455" s="31">
        <f>ROUND(ROUND(L455,2)*ROUND(G455,3),2)</f>
        <v>0</v>
      </c>
      <c r="N455" s="28" t="s">
        <v>57</v>
      </c>
      <c r="O455">
        <f>(M455*21)/100</f>
        <v>0</v>
      </c>
      <c r="P455" t="s">
        <v>47</v>
      </c>
    </row>
    <row r="456" spans="1:5" ht="13.2" customHeight="1">
      <c r="A456" s="32" t="s">
        <v>48</v>
      </c>
      <c r="E456" s="33" t="s">
        <v>572</v>
      </c>
    </row>
    <row r="457" spans="1:5" ht="13.2" customHeight="1">
      <c r="A457" s="32" t="s">
        <v>49</v>
      </c>
      <c r="E457" s="34" t="s">
        <v>573</v>
      </c>
    </row>
    <row r="458" ht="13.2" customHeight="1">
      <c r="E458" s="33" t="s">
        <v>43</v>
      </c>
    </row>
    <row r="459" spans="1:16" ht="13.2" customHeight="1">
      <c r="A459" t="s">
        <v>40</v>
      </c>
      <c r="B459" s="10" t="s">
        <v>574</v>
      </c>
      <c r="C459" s="10" t="s">
        <v>575</v>
      </c>
      <c r="E459" s="27" t="s">
        <v>576</v>
      </c>
      <c r="F459" s="28" t="s">
        <v>63</v>
      </c>
      <c r="G459" s="29">
        <v>13.8</v>
      </c>
      <c r="H459" s="28">
        <v>0</v>
      </c>
      <c r="I459" s="28">
        <f>ROUND(G459*H459,6)</f>
        <v>0</v>
      </c>
      <c r="L459" s="30">
        <v>0</v>
      </c>
      <c r="M459" s="31">
        <f>ROUND(ROUND(L459,2)*ROUND(G459,3),2)</f>
        <v>0</v>
      </c>
      <c r="N459" s="28" t="s">
        <v>52</v>
      </c>
      <c r="O459">
        <f>(M459*21)/100</f>
        <v>0</v>
      </c>
      <c r="P459" t="s">
        <v>47</v>
      </c>
    </row>
    <row r="460" spans="1:5" ht="13.2" customHeight="1">
      <c r="A460" s="32" t="s">
        <v>48</v>
      </c>
      <c r="E460" s="33" t="s">
        <v>576</v>
      </c>
    </row>
    <row r="461" spans="1:5" ht="13.2" customHeight="1">
      <c r="A461" s="32" t="s">
        <v>49</v>
      </c>
      <c r="E461" s="34" t="s">
        <v>577</v>
      </c>
    </row>
    <row r="462" ht="13.2" customHeight="1">
      <c r="E462" s="33" t="s">
        <v>578</v>
      </c>
    </row>
    <row r="463" spans="1:16" ht="13.2" customHeight="1">
      <c r="A463" t="s">
        <v>40</v>
      </c>
      <c r="B463" s="10" t="s">
        <v>579</v>
      </c>
      <c r="C463" s="10" t="s">
        <v>580</v>
      </c>
      <c r="E463" s="27" t="s">
        <v>581</v>
      </c>
      <c r="F463" s="28" t="s">
        <v>81</v>
      </c>
      <c r="G463" s="29">
        <v>12.25</v>
      </c>
      <c r="H463" s="28">
        <v>0</v>
      </c>
      <c r="I463" s="28">
        <f>ROUND(G463*H463,6)</f>
        <v>0</v>
      </c>
      <c r="L463" s="30">
        <v>0</v>
      </c>
      <c r="M463" s="31">
        <f>ROUND(ROUND(L463,2)*ROUND(G463,3),2)</f>
        <v>0</v>
      </c>
      <c r="N463" s="28" t="s">
        <v>52</v>
      </c>
      <c r="O463">
        <f>(M463*21)/100</f>
        <v>0</v>
      </c>
      <c r="P463" t="s">
        <v>47</v>
      </c>
    </row>
    <row r="464" spans="1:5" ht="13.2" customHeight="1">
      <c r="A464" s="32" t="s">
        <v>48</v>
      </c>
      <c r="E464" s="33" t="s">
        <v>581</v>
      </c>
    </row>
    <row r="465" spans="1:5" ht="66" customHeight="1">
      <c r="A465" s="32" t="s">
        <v>49</v>
      </c>
      <c r="E465" s="34" t="s">
        <v>582</v>
      </c>
    </row>
    <row r="466" ht="13.2" customHeight="1">
      <c r="E466" s="33" t="s">
        <v>583</v>
      </c>
    </row>
    <row r="467" spans="1:16" ht="13.2" customHeight="1">
      <c r="A467" t="s">
        <v>40</v>
      </c>
      <c r="B467" s="10" t="s">
        <v>584</v>
      </c>
      <c r="C467" s="10" t="s">
        <v>585</v>
      </c>
      <c r="E467" s="27" t="s">
        <v>586</v>
      </c>
      <c r="F467" s="28" t="s">
        <v>81</v>
      </c>
      <c r="G467" s="29">
        <v>3.24</v>
      </c>
      <c r="H467" s="28">
        <v>0.00079</v>
      </c>
      <c r="I467" s="28">
        <f>ROUND(G467*H467,6)</f>
        <v>0.00256</v>
      </c>
      <c r="L467" s="30">
        <v>0</v>
      </c>
      <c r="M467" s="31">
        <f>ROUND(ROUND(L467,2)*ROUND(G467,3),2)</f>
        <v>0</v>
      </c>
      <c r="N467" s="28" t="s">
        <v>52</v>
      </c>
      <c r="O467">
        <f>(M467*21)/100</f>
        <v>0</v>
      </c>
      <c r="P467" t="s">
        <v>47</v>
      </c>
    </row>
    <row r="468" spans="1:5" ht="13.2" customHeight="1">
      <c r="A468" s="32" t="s">
        <v>48</v>
      </c>
      <c r="E468" s="33" t="s">
        <v>586</v>
      </c>
    </row>
    <row r="469" spans="1:5" ht="13.2" customHeight="1">
      <c r="A469" s="32" t="s">
        <v>49</v>
      </c>
      <c r="E469" s="34" t="s">
        <v>587</v>
      </c>
    </row>
    <row r="470" ht="13.2" customHeight="1">
      <c r="E470" s="33" t="s">
        <v>588</v>
      </c>
    </row>
    <row r="471" spans="1:16" ht="13.2" customHeight="1">
      <c r="A471" t="s">
        <v>40</v>
      </c>
      <c r="B471" s="10" t="s">
        <v>589</v>
      </c>
      <c r="C471" s="10" t="s">
        <v>590</v>
      </c>
      <c r="E471" s="27" t="s">
        <v>591</v>
      </c>
      <c r="F471" s="28" t="s">
        <v>67</v>
      </c>
      <c r="G471" s="29">
        <v>15</v>
      </c>
      <c r="H471" s="28">
        <v>0</v>
      </c>
      <c r="I471" s="28">
        <f>ROUND(G471*H471,6)</f>
        <v>0</v>
      </c>
      <c r="L471" s="30">
        <v>0</v>
      </c>
      <c r="M471" s="31">
        <f>ROUND(ROUND(L471,2)*ROUND(G471,3),2)</f>
        <v>0</v>
      </c>
      <c r="N471" s="28" t="s">
        <v>57</v>
      </c>
      <c r="O471">
        <f>(M471*21)/100</f>
        <v>0</v>
      </c>
      <c r="P471" t="s">
        <v>47</v>
      </c>
    </row>
    <row r="472" spans="1:5" ht="13.2" customHeight="1">
      <c r="A472" s="32" t="s">
        <v>48</v>
      </c>
      <c r="E472" s="33" t="s">
        <v>591</v>
      </c>
    </row>
    <row r="473" spans="1:5" ht="66" customHeight="1">
      <c r="A473" s="32" t="s">
        <v>49</v>
      </c>
      <c r="E473" s="34" t="s">
        <v>592</v>
      </c>
    </row>
    <row r="474" ht="13.2" customHeight="1">
      <c r="E474" s="33" t="s">
        <v>43</v>
      </c>
    </row>
    <row r="475" spans="1:16" ht="13.2" customHeight="1">
      <c r="A475" t="s">
        <v>40</v>
      </c>
      <c r="B475" s="10" t="s">
        <v>593</v>
      </c>
      <c r="C475" s="10" t="s">
        <v>594</v>
      </c>
      <c r="E475" s="27" t="s">
        <v>595</v>
      </c>
      <c r="F475" s="28" t="s">
        <v>63</v>
      </c>
      <c r="G475" s="29">
        <v>58.313</v>
      </c>
      <c r="H475" s="28">
        <v>0.00025</v>
      </c>
      <c r="I475" s="28">
        <f>ROUND(G475*H475,6)</f>
        <v>0.014578</v>
      </c>
      <c r="L475" s="30">
        <v>0</v>
      </c>
      <c r="M475" s="31">
        <f>ROUND(ROUND(L475,2)*ROUND(G475,3),2)</f>
        <v>0</v>
      </c>
      <c r="N475" s="28" t="s">
        <v>52</v>
      </c>
      <c r="O475">
        <f>(M475*21)/100</f>
        <v>0</v>
      </c>
      <c r="P475" t="s">
        <v>47</v>
      </c>
    </row>
    <row r="476" spans="1:5" ht="13.2" customHeight="1">
      <c r="A476" s="32" t="s">
        <v>48</v>
      </c>
      <c r="E476" s="33" t="s">
        <v>595</v>
      </c>
    </row>
    <row r="477" spans="1:5" ht="211.2" customHeight="1">
      <c r="A477" s="32" t="s">
        <v>49</v>
      </c>
      <c r="E477" s="34" t="s">
        <v>596</v>
      </c>
    </row>
    <row r="478" ht="13.2" customHeight="1">
      <c r="E478" s="33" t="s">
        <v>597</v>
      </c>
    </row>
    <row r="479" spans="1:16" ht="13.2" customHeight="1">
      <c r="A479" t="s">
        <v>40</v>
      </c>
      <c r="B479" s="10" t="s">
        <v>598</v>
      </c>
      <c r="C479" s="10" t="s">
        <v>599</v>
      </c>
      <c r="E479" s="27" t="s">
        <v>600</v>
      </c>
      <c r="F479" s="28" t="s">
        <v>67</v>
      </c>
      <c r="G479" s="29">
        <v>17</v>
      </c>
      <c r="H479" s="28">
        <v>0.00025</v>
      </c>
      <c r="I479" s="28">
        <f>ROUND(G479*H479,6)</f>
        <v>0.00425</v>
      </c>
      <c r="L479" s="30">
        <v>0</v>
      </c>
      <c r="M479" s="31">
        <f>ROUND(ROUND(L479,2)*ROUND(G479,3),2)</f>
        <v>0</v>
      </c>
      <c r="N479" s="28" t="s">
        <v>52</v>
      </c>
      <c r="O479">
        <f>(M479*21)/100</f>
        <v>0</v>
      </c>
      <c r="P479" t="s">
        <v>47</v>
      </c>
    </row>
    <row r="480" spans="1:5" ht="13.2" customHeight="1">
      <c r="A480" s="32" t="s">
        <v>48</v>
      </c>
      <c r="E480" s="33" t="s">
        <v>600</v>
      </c>
    </row>
    <row r="481" spans="1:5" ht="211.2" customHeight="1">
      <c r="A481" s="32" t="s">
        <v>49</v>
      </c>
      <c r="E481" s="34" t="s">
        <v>601</v>
      </c>
    </row>
    <row r="482" ht="13.2" customHeight="1">
      <c r="E482" s="33" t="s">
        <v>597</v>
      </c>
    </row>
    <row r="483" spans="1:16" ht="13.2" customHeight="1">
      <c r="A483" t="s">
        <v>40</v>
      </c>
      <c r="B483" s="10" t="s">
        <v>602</v>
      </c>
      <c r="C483" s="10" t="s">
        <v>603</v>
      </c>
      <c r="E483" s="27" t="s">
        <v>604</v>
      </c>
      <c r="F483" s="28" t="s">
        <v>67</v>
      </c>
      <c r="G483" s="29">
        <v>16</v>
      </c>
      <c r="H483" s="28">
        <v>0</v>
      </c>
      <c r="I483" s="28">
        <f>ROUND(G483*H483,6)</f>
        <v>0</v>
      </c>
      <c r="L483" s="30">
        <v>0</v>
      </c>
      <c r="M483" s="31">
        <f>ROUND(ROUND(L483,2)*ROUND(G483,3),2)</f>
        <v>0</v>
      </c>
      <c r="N483" s="28" t="s">
        <v>52</v>
      </c>
      <c r="O483">
        <f>(M483*21)/100</f>
        <v>0</v>
      </c>
      <c r="P483" t="s">
        <v>47</v>
      </c>
    </row>
    <row r="484" spans="1:5" ht="13.2" customHeight="1">
      <c r="A484" s="32" t="s">
        <v>48</v>
      </c>
      <c r="E484" s="33" t="s">
        <v>604</v>
      </c>
    </row>
    <row r="485" spans="1:5" ht="250.8" customHeight="1">
      <c r="A485" s="32" t="s">
        <v>49</v>
      </c>
      <c r="E485" s="34" t="s">
        <v>605</v>
      </c>
    </row>
    <row r="486" ht="13.2" customHeight="1">
      <c r="E486" s="33" t="s">
        <v>606</v>
      </c>
    </row>
    <row r="487" spans="1:16" ht="13.2" customHeight="1">
      <c r="A487" t="s">
        <v>40</v>
      </c>
      <c r="B487" s="10" t="s">
        <v>607</v>
      </c>
      <c r="C487" s="10" t="s">
        <v>608</v>
      </c>
      <c r="E487" s="27" t="s">
        <v>609</v>
      </c>
      <c r="F487" s="28" t="s">
        <v>67</v>
      </c>
      <c r="G487" s="29">
        <v>14</v>
      </c>
      <c r="H487" s="28">
        <v>0</v>
      </c>
      <c r="I487" s="28">
        <f>ROUND(G487*H487,6)</f>
        <v>0</v>
      </c>
      <c r="L487" s="30">
        <v>0</v>
      </c>
      <c r="M487" s="31">
        <f>ROUND(ROUND(L487,2)*ROUND(G487,3),2)</f>
        <v>0</v>
      </c>
      <c r="N487" s="28" t="s">
        <v>52</v>
      </c>
      <c r="O487">
        <f>(M487*21)/100</f>
        <v>0</v>
      </c>
      <c r="P487" t="s">
        <v>47</v>
      </c>
    </row>
    <row r="488" spans="1:5" ht="13.2" customHeight="1">
      <c r="A488" s="32" t="s">
        <v>48</v>
      </c>
      <c r="E488" s="33" t="s">
        <v>609</v>
      </c>
    </row>
    <row r="489" spans="1:5" ht="290.4" customHeight="1">
      <c r="A489" s="32" t="s">
        <v>49</v>
      </c>
      <c r="E489" s="34" t="s">
        <v>610</v>
      </c>
    </row>
    <row r="490" ht="13.2" customHeight="1">
      <c r="E490" s="33" t="s">
        <v>606</v>
      </c>
    </row>
    <row r="491" spans="1:16" ht="13.2" customHeight="1">
      <c r="A491" t="s">
        <v>40</v>
      </c>
      <c r="B491" s="10" t="s">
        <v>611</v>
      </c>
      <c r="C491" s="10" t="s">
        <v>612</v>
      </c>
      <c r="E491" s="27" t="s">
        <v>613</v>
      </c>
      <c r="F491" s="28" t="s">
        <v>67</v>
      </c>
      <c r="G491" s="29">
        <v>4</v>
      </c>
      <c r="H491" s="28">
        <v>0</v>
      </c>
      <c r="I491" s="28">
        <f>ROUND(G491*H491,6)</f>
        <v>0</v>
      </c>
      <c r="L491" s="30">
        <v>0</v>
      </c>
      <c r="M491" s="31">
        <f>ROUND(ROUND(L491,2)*ROUND(G491,3),2)</f>
        <v>0</v>
      </c>
      <c r="N491" s="28" t="s">
        <v>52</v>
      </c>
      <c r="O491">
        <f>(M491*21)/100</f>
        <v>0</v>
      </c>
      <c r="P491" t="s">
        <v>47</v>
      </c>
    </row>
    <row r="492" spans="1:5" ht="13.2" customHeight="1">
      <c r="A492" s="32" t="s">
        <v>48</v>
      </c>
      <c r="E492" s="33" t="s">
        <v>613</v>
      </c>
    </row>
    <row r="493" spans="1:5" ht="171.6" customHeight="1">
      <c r="A493" s="32" t="s">
        <v>49</v>
      </c>
      <c r="E493" s="34" t="s">
        <v>614</v>
      </c>
    </row>
    <row r="494" ht="13.2" customHeight="1">
      <c r="E494" s="33" t="s">
        <v>606</v>
      </c>
    </row>
    <row r="495" spans="1:16" ht="13.2" customHeight="1">
      <c r="A495" t="s">
        <v>40</v>
      </c>
      <c r="B495" s="10" t="s">
        <v>615</v>
      </c>
      <c r="C495" s="10" t="s">
        <v>616</v>
      </c>
      <c r="E495" s="27" t="s">
        <v>617</v>
      </c>
      <c r="F495" s="28" t="s">
        <v>67</v>
      </c>
      <c r="G495" s="29">
        <v>13</v>
      </c>
      <c r="H495" s="28">
        <v>0</v>
      </c>
      <c r="I495" s="28">
        <f>ROUND(G495*H495,6)</f>
        <v>0</v>
      </c>
      <c r="L495" s="30">
        <v>0</v>
      </c>
      <c r="M495" s="31">
        <f>ROUND(ROUND(L495,2)*ROUND(G495,3),2)</f>
        <v>0</v>
      </c>
      <c r="N495" s="28" t="s">
        <v>52</v>
      </c>
      <c r="O495">
        <f>(M495*21)/100</f>
        <v>0</v>
      </c>
      <c r="P495" t="s">
        <v>47</v>
      </c>
    </row>
    <row r="496" spans="1:5" ht="13.2" customHeight="1">
      <c r="A496" s="32" t="s">
        <v>48</v>
      </c>
      <c r="E496" s="33" t="s">
        <v>617</v>
      </c>
    </row>
    <row r="497" spans="1:5" ht="224.4" customHeight="1">
      <c r="A497" s="32" t="s">
        <v>49</v>
      </c>
      <c r="E497" s="34" t="s">
        <v>618</v>
      </c>
    </row>
    <row r="498" ht="13.2" customHeight="1">
      <c r="E498" s="33" t="s">
        <v>606</v>
      </c>
    </row>
    <row r="499" spans="1:16" ht="13.2" customHeight="1">
      <c r="A499" t="s">
        <v>40</v>
      </c>
      <c r="B499" s="10" t="s">
        <v>619</v>
      </c>
      <c r="C499" s="10" t="s">
        <v>620</v>
      </c>
      <c r="E499" s="27" t="s">
        <v>621</v>
      </c>
      <c r="F499" s="28" t="s">
        <v>67</v>
      </c>
      <c r="G499" s="29">
        <v>12</v>
      </c>
      <c r="H499" s="28">
        <v>0</v>
      </c>
      <c r="I499" s="28">
        <f>ROUND(G499*H499,6)</f>
        <v>0</v>
      </c>
      <c r="L499" s="30">
        <v>0</v>
      </c>
      <c r="M499" s="31">
        <f>ROUND(ROUND(L499,2)*ROUND(G499,3),2)</f>
        <v>0</v>
      </c>
      <c r="N499" s="28" t="s">
        <v>52</v>
      </c>
      <c r="O499">
        <f>(M499*21)/100</f>
        <v>0</v>
      </c>
      <c r="P499" t="s">
        <v>47</v>
      </c>
    </row>
    <row r="500" spans="1:5" ht="13.2" customHeight="1">
      <c r="A500" s="32" t="s">
        <v>48</v>
      </c>
      <c r="E500" s="33" t="s">
        <v>621</v>
      </c>
    </row>
    <row r="501" spans="1:5" ht="224.4" customHeight="1">
      <c r="A501" s="32" t="s">
        <v>49</v>
      </c>
      <c r="E501" s="34" t="s">
        <v>622</v>
      </c>
    </row>
    <row r="502" ht="13.2" customHeight="1">
      <c r="E502" s="33" t="s">
        <v>623</v>
      </c>
    </row>
    <row r="503" spans="1:16" ht="13.2" customHeight="1">
      <c r="A503" t="s">
        <v>40</v>
      </c>
      <c r="B503" s="10" t="s">
        <v>624</v>
      </c>
      <c r="C503" s="10" t="s">
        <v>625</v>
      </c>
      <c r="E503" s="27" t="s">
        <v>626</v>
      </c>
      <c r="F503" s="28" t="s">
        <v>67</v>
      </c>
      <c r="G503" s="29">
        <v>12</v>
      </c>
      <c r="H503" s="28">
        <v>0</v>
      </c>
      <c r="I503" s="28">
        <f>ROUND(G503*H503,6)</f>
        <v>0</v>
      </c>
      <c r="L503" s="30">
        <v>0</v>
      </c>
      <c r="M503" s="31">
        <f>ROUND(ROUND(L503,2)*ROUND(G503,3),2)</f>
        <v>0</v>
      </c>
      <c r="N503" s="28" t="s">
        <v>52</v>
      </c>
      <c r="O503">
        <f>(M503*21)/100</f>
        <v>0</v>
      </c>
      <c r="P503" t="s">
        <v>47</v>
      </c>
    </row>
    <row r="504" spans="1:5" ht="13.2" customHeight="1">
      <c r="A504" s="32" t="s">
        <v>48</v>
      </c>
      <c r="E504" s="33" t="s">
        <v>626</v>
      </c>
    </row>
    <row r="505" spans="1:5" ht="79.2" customHeight="1">
      <c r="A505" s="32" t="s">
        <v>49</v>
      </c>
      <c r="E505" s="34" t="s">
        <v>627</v>
      </c>
    </row>
    <row r="506" ht="13.2" customHeight="1">
      <c r="E506" s="33" t="s">
        <v>623</v>
      </c>
    </row>
    <row r="507" spans="1:16" ht="13.2" customHeight="1">
      <c r="A507" t="s">
        <v>40</v>
      </c>
      <c r="B507" s="10" t="s">
        <v>628</v>
      </c>
      <c r="C507" s="10" t="s">
        <v>629</v>
      </c>
      <c r="E507" s="27" t="s">
        <v>630</v>
      </c>
      <c r="F507" s="28" t="s">
        <v>67</v>
      </c>
      <c r="G507" s="29">
        <v>46</v>
      </c>
      <c r="H507" s="28">
        <v>0</v>
      </c>
      <c r="I507" s="28">
        <f>ROUND(G507*H507,6)</f>
        <v>0</v>
      </c>
      <c r="L507" s="30">
        <v>0</v>
      </c>
      <c r="M507" s="31">
        <f>ROUND(ROUND(L507,2)*ROUND(G507,3),2)</f>
        <v>0</v>
      </c>
      <c r="N507" s="28" t="s">
        <v>52</v>
      </c>
      <c r="O507">
        <f>(M507*21)/100</f>
        <v>0</v>
      </c>
      <c r="P507" t="s">
        <v>47</v>
      </c>
    </row>
    <row r="508" spans="1:5" ht="13.2" customHeight="1">
      <c r="A508" s="32" t="s">
        <v>48</v>
      </c>
      <c r="E508" s="33" t="s">
        <v>630</v>
      </c>
    </row>
    <row r="509" spans="1:5" ht="26.4" customHeight="1">
      <c r="A509" s="32" t="s">
        <v>49</v>
      </c>
      <c r="E509" s="34" t="s">
        <v>494</v>
      </c>
    </row>
    <row r="510" ht="13.2" customHeight="1">
      <c r="E510" s="33" t="s">
        <v>623</v>
      </c>
    </row>
    <row r="511" spans="1:16" ht="13.2" customHeight="1">
      <c r="A511" t="s">
        <v>40</v>
      </c>
      <c r="B511" s="10" t="s">
        <v>631</v>
      </c>
      <c r="C511" s="10" t="s">
        <v>632</v>
      </c>
      <c r="E511" s="27" t="s">
        <v>633</v>
      </c>
      <c r="F511" s="28" t="s">
        <v>67</v>
      </c>
      <c r="G511" s="29">
        <v>7</v>
      </c>
      <c r="H511" s="28">
        <v>0</v>
      </c>
      <c r="I511" s="28">
        <f>ROUND(G511*H511,6)</f>
        <v>0</v>
      </c>
      <c r="L511" s="30">
        <v>0</v>
      </c>
      <c r="M511" s="31">
        <f>ROUND(ROUND(L511,2)*ROUND(G511,3),2)</f>
        <v>0</v>
      </c>
      <c r="N511" s="28" t="s">
        <v>57</v>
      </c>
      <c r="O511">
        <f>(M511*21)/100</f>
        <v>0</v>
      </c>
      <c r="P511" t="s">
        <v>47</v>
      </c>
    </row>
    <row r="512" spans="1:5" ht="13.2" customHeight="1">
      <c r="A512" s="32" t="s">
        <v>48</v>
      </c>
      <c r="E512" s="33" t="s">
        <v>633</v>
      </c>
    </row>
    <row r="513" spans="1:5" ht="13.2" customHeight="1">
      <c r="A513" s="32" t="s">
        <v>49</v>
      </c>
      <c r="E513" s="34" t="s">
        <v>634</v>
      </c>
    </row>
    <row r="514" ht="13.2" customHeight="1">
      <c r="E514" s="33" t="s">
        <v>43</v>
      </c>
    </row>
    <row r="515" spans="1:16" ht="13.2" customHeight="1">
      <c r="A515" t="s">
        <v>40</v>
      </c>
      <c r="B515" s="10" t="s">
        <v>635</v>
      </c>
      <c r="C515" s="10" t="s">
        <v>636</v>
      </c>
      <c r="E515" s="27" t="s">
        <v>637</v>
      </c>
      <c r="F515" s="28" t="s">
        <v>67</v>
      </c>
      <c r="G515" s="29">
        <v>10</v>
      </c>
      <c r="H515" s="28">
        <v>0.00026</v>
      </c>
      <c r="I515" s="28">
        <f>ROUND(G515*H515,6)</f>
        <v>0.0026</v>
      </c>
      <c r="L515" s="30">
        <v>0</v>
      </c>
      <c r="M515" s="31">
        <f>ROUND(ROUND(L515,2)*ROUND(G515,3),2)</f>
        <v>0</v>
      </c>
      <c r="N515" s="28" t="s">
        <v>52</v>
      </c>
      <c r="O515">
        <f>(M515*21)/100</f>
        <v>0</v>
      </c>
      <c r="P515" t="s">
        <v>47</v>
      </c>
    </row>
    <row r="516" spans="1:5" ht="13.2" customHeight="1">
      <c r="A516" s="32" t="s">
        <v>48</v>
      </c>
      <c r="E516" s="33" t="s">
        <v>638</v>
      </c>
    </row>
    <row r="517" spans="1:5" ht="26.4" customHeight="1">
      <c r="A517" s="32" t="s">
        <v>49</v>
      </c>
      <c r="E517" s="34" t="s">
        <v>639</v>
      </c>
    </row>
    <row r="518" ht="13.2" customHeight="1">
      <c r="E518" s="33" t="s">
        <v>640</v>
      </c>
    </row>
    <row r="519" spans="1:16" ht="13.2" customHeight="1">
      <c r="A519" t="s">
        <v>40</v>
      </c>
      <c r="B519" s="10" t="s">
        <v>641</v>
      </c>
      <c r="C519" s="10" t="s">
        <v>642</v>
      </c>
      <c r="E519" s="27" t="s">
        <v>643</v>
      </c>
      <c r="F519" s="28" t="s">
        <v>67</v>
      </c>
      <c r="G519" s="29">
        <v>10</v>
      </c>
      <c r="H519" s="28">
        <v>0</v>
      </c>
      <c r="I519" s="28">
        <f>ROUND(G519*H519,6)</f>
        <v>0</v>
      </c>
      <c r="L519" s="30">
        <v>0</v>
      </c>
      <c r="M519" s="31">
        <f>ROUND(ROUND(L519,2)*ROUND(G519,3),2)</f>
        <v>0</v>
      </c>
      <c r="N519" s="28" t="s">
        <v>52</v>
      </c>
      <c r="O519">
        <f>(M519*21)/100</f>
        <v>0</v>
      </c>
      <c r="P519" t="s">
        <v>47</v>
      </c>
    </row>
    <row r="520" spans="1:5" ht="13.2" customHeight="1">
      <c r="A520" s="32" t="s">
        <v>48</v>
      </c>
      <c r="E520" s="33" t="s">
        <v>643</v>
      </c>
    </row>
    <row r="521" spans="1:5" ht="39.6" customHeight="1">
      <c r="A521" s="32" t="s">
        <v>49</v>
      </c>
      <c r="E521" s="34" t="s">
        <v>644</v>
      </c>
    </row>
    <row r="522" ht="13.2" customHeight="1">
      <c r="E522" s="33" t="s">
        <v>645</v>
      </c>
    </row>
    <row r="523" spans="1:16" ht="13.2" customHeight="1">
      <c r="A523" t="s">
        <v>40</v>
      </c>
      <c r="B523" s="10" t="s">
        <v>646</v>
      </c>
      <c r="C523" s="10" t="s">
        <v>647</v>
      </c>
      <c r="E523" s="27" t="s">
        <v>648</v>
      </c>
      <c r="F523" s="28" t="s">
        <v>67</v>
      </c>
      <c r="G523" s="29">
        <v>18</v>
      </c>
      <c r="H523" s="28">
        <v>0.00045</v>
      </c>
      <c r="I523" s="28">
        <f>ROUND(G523*H523,6)</f>
        <v>0.0081</v>
      </c>
      <c r="L523" s="30">
        <v>0</v>
      </c>
      <c r="M523" s="31">
        <f>ROUND(ROUND(L523,2)*ROUND(G523,3),2)</f>
        <v>0</v>
      </c>
      <c r="N523" s="28" t="s">
        <v>52</v>
      </c>
      <c r="O523">
        <f>(M523*21)/100</f>
        <v>0</v>
      </c>
      <c r="P523" t="s">
        <v>47</v>
      </c>
    </row>
    <row r="524" spans="1:5" ht="13.2" customHeight="1">
      <c r="A524" s="32" t="s">
        <v>48</v>
      </c>
      <c r="E524" s="33" t="s">
        <v>648</v>
      </c>
    </row>
    <row r="525" spans="1:5" ht="264" customHeight="1">
      <c r="A525" s="32" t="s">
        <v>49</v>
      </c>
      <c r="E525" s="34" t="s">
        <v>649</v>
      </c>
    </row>
    <row r="526" ht="13.2" customHeight="1">
      <c r="E526" s="33" t="s">
        <v>650</v>
      </c>
    </row>
    <row r="527" spans="1:16" ht="13.2" customHeight="1">
      <c r="A527" t="s">
        <v>40</v>
      </c>
      <c r="B527" s="10" t="s">
        <v>651</v>
      </c>
      <c r="C527" s="10" t="s">
        <v>652</v>
      </c>
      <c r="E527" s="27" t="s">
        <v>653</v>
      </c>
      <c r="F527" s="28" t="s">
        <v>67</v>
      </c>
      <c r="G527" s="29">
        <v>9</v>
      </c>
      <c r="H527" s="28">
        <v>0.00046</v>
      </c>
      <c r="I527" s="28">
        <f>ROUND(G527*H527,6)</f>
        <v>0.00414</v>
      </c>
      <c r="L527" s="30">
        <v>0</v>
      </c>
      <c r="M527" s="31">
        <f>ROUND(ROUND(L527,2)*ROUND(G527,3),2)</f>
        <v>0</v>
      </c>
      <c r="N527" s="28" t="s">
        <v>52</v>
      </c>
      <c r="O527">
        <f>(M527*21)/100</f>
        <v>0</v>
      </c>
      <c r="P527" t="s">
        <v>47</v>
      </c>
    </row>
    <row r="528" spans="1:5" ht="13.2" customHeight="1">
      <c r="A528" s="32" t="s">
        <v>48</v>
      </c>
      <c r="E528" s="33" t="s">
        <v>653</v>
      </c>
    </row>
    <row r="529" spans="1:5" ht="237.6" customHeight="1">
      <c r="A529" s="32" t="s">
        <v>49</v>
      </c>
      <c r="E529" s="34" t="s">
        <v>654</v>
      </c>
    </row>
    <row r="530" ht="13.2" customHeight="1">
      <c r="E530" s="33" t="s">
        <v>650</v>
      </c>
    </row>
    <row r="531" spans="1:16" ht="13.2" customHeight="1">
      <c r="A531" t="s">
        <v>40</v>
      </c>
      <c r="B531" s="10" t="s">
        <v>655</v>
      </c>
      <c r="C531" s="10" t="s">
        <v>656</v>
      </c>
      <c r="E531" s="27" t="s">
        <v>657</v>
      </c>
      <c r="F531" s="28" t="s">
        <v>67</v>
      </c>
      <c r="G531" s="29">
        <v>4</v>
      </c>
      <c r="H531" s="28">
        <v>0.0004</v>
      </c>
      <c r="I531" s="28">
        <f>ROUND(G531*H531,6)</f>
        <v>0.0016</v>
      </c>
      <c r="L531" s="30">
        <v>0</v>
      </c>
      <c r="M531" s="31">
        <f>ROUND(ROUND(L531,2)*ROUND(G531,3),2)</f>
        <v>0</v>
      </c>
      <c r="N531" s="28" t="s">
        <v>52</v>
      </c>
      <c r="O531">
        <f>(M531*21)/100</f>
        <v>0</v>
      </c>
      <c r="P531" t="s">
        <v>47</v>
      </c>
    </row>
    <row r="532" spans="1:5" ht="13.2" customHeight="1">
      <c r="A532" s="32" t="s">
        <v>48</v>
      </c>
      <c r="E532" s="33" t="s">
        <v>657</v>
      </c>
    </row>
    <row r="533" spans="1:5" ht="171.6" customHeight="1">
      <c r="A533" s="32" t="s">
        <v>49</v>
      </c>
      <c r="E533" s="34" t="s">
        <v>658</v>
      </c>
    </row>
    <row r="534" ht="13.2" customHeight="1">
      <c r="E534" s="33" t="s">
        <v>650</v>
      </c>
    </row>
    <row r="535" spans="1:16" ht="13.2" customHeight="1">
      <c r="A535" t="s">
        <v>40</v>
      </c>
      <c r="B535" s="10" t="s">
        <v>659</v>
      </c>
      <c r="C535" s="10" t="s">
        <v>660</v>
      </c>
      <c r="E535" s="27" t="s">
        <v>661</v>
      </c>
      <c r="F535" s="28" t="s">
        <v>67</v>
      </c>
      <c r="G535" s="29">
        <v>13</v>
      </c>
      <c r="H535" s="28">
        <v>0.00041</v>
      </c>
      <c r="I535" s="28">
        <f>ROUND(G535*H535,6)</f>
        <v>0.00533</v>
      </c>
      <c r="L535" s="30">
        <v>0</v>
      </c>
      <c r="M535" s="31">
        <f>ROUND(ROUND(L535,2)*ROUND(G535,3),2)</f>
        <v>0</v>
      </c>
      <c r="N535" s="28" t="s">
        <v>52</v>
      </c>
      <c r="O535">
        <f>(M535*21)/100</f>
        <v>0</v>
      </c>
      <c r="P535" t="s">
        <v>47</v>
      </c>
    </row>
    <row r="536" spans="1:5" ht="13.2" customHeight="1">
      <c r="A536" s="32" t="s">
        <v>48</v>
      </c>
      <c r="E536" s="33" t="s">
        <v>661</v>
      </c>
    </row>
    <row r="537" spans="1:5" ht="250.8" customHeight="1">
      <c r="A537" s="32" t="s">
        <v>49</v>
      </c>
      <c r="E537" s="34" t="s">
        <v>662</v>
      </c>
    </row>
    <row r="538" ht="13.2" customHeight="1">
      <c r="E538" s="33" t="s">
        <v>650</v>
      </c>
    </row>
    <row r="539" spans="1:16" ht="13.2" customHeight="1">
      <c r="A539" t="s">
        <v>40</v>
      </c>
      <c r="B539" s="10" t="s">
        <v>663</v>
      </c>
      <c r="C539" s="10" t="s">
        <v>664</v>
      </c>
      <c r="E539" s="27" t="s">
        <v>665</v>
      </c>
      <c r="F539" s="28" t="s">
        <v>67</v>
      </c>
      <c r="G539" s="29">
        <v>3</v>
      </c>
      <c r="H539" s="28">
        <v>0.00055</v>
      </c>
      <c r="I539" s="28">
        <f>ROUND(G539*H539,6)</f>
        <v>0.00165</v>
      </c>
      <c r="L539" s="30">
        <v>0</v>
      </c>
      <c r="M539" s="31">
        <f>ROUND(ROUND(L539,2)*ROUND(G539,3),2)</f>
        <v>0</v>
      </c>
      <c r="N539" s="28" t="s">
        <v>52</v>
      </c>
      <c r="O539">
        <f>(M539*21)/100</f>
        <v>0</v>
      </c>
      <c r="P539" t="s">
        <v>47</v>
      </c>
    </row>
    <row r="540" spans="1:5" ht="13.2" customHeight="1">
      <c r="A540" s="32" t="s">
        <v>48</v>
      </c>
      <c r="E540" s="33" t="s">
        <v>665</v>
      </c>
    </row>
    <row r="541" spans="1:5" ht="52.8" customHeight="1">
      <c r="A541" s="32" t="s">
        <v>49</v>
      </c>
      <c r="E541" s="34" t="s">
        <v>666</v>
      </c>
    </row>
    <row r="542" ht="13.2" customHeight="1">
      <c r="E542" s="33" t="s">
        <v>650</v>
      </c>
    </row>
    <row r="543" spans="1:16" ht="13.2" customHeight="1">
      <c r="A543" t="s">
        <v>40</v>
      </c>
      <c r="B543" s="10" t="s">
        <v>667</v>
      </c>
      <c r="C543" s="10" t="s">
        <v>668</v>
      </c>
      <c r="E543" s="27" t="s">
        <v>669</v>
      </c>
      <c r="F543" s="28" t="s">
        <v>67</v>
      </c>
      <c r="G543" s="29">
        <v>1</v>
      </c>
      <c r="H543" s="28">
        <v>0.00127</v>
      </c>
      <c r="I543" s="28">
        <f>ROUND(G543*H543,6)</f>
        <v>0.00127</v>
      </c>
      <c r="L543" s="30">
        <v>0</v>
      </c>
      <c r="M543" s="31">
        <f>ROUND(ROUND(L543,2)*ROUND(G543,3),2)</f>
        <v>0</v>
      </c>
      <c r="N543" s="28" t="s">
        <v>52</v>
      </c>
      <c r="O543">
        <f>(M543*21)/100</f>
        <v>0</v>
      </c>
      <c r="P543" t="s">
        <v>47</v>
      </c>
    </row>
    <row r="544" spans="1:5" ht="13.2" customHeight="1">
      <c r="A544" s="32" t="s">
        <v>48</v>
      </c>
      <c r="E544" s="33" t="s">
        <v>669</v>
      </c>
    </row>
    <row r="545" spans="1:5" ht="13.2" customHeight="1">
      <c r="A545" s="32" t="s">
        <v>49</v>
      </c>
      <c r="E545" s="34" t="s">
        <v>670</v>
      </c>
    </row>
    <row r="546" ht="13.2" customHeight="1">
      <c r="E546" s="33" t="s">
        <v>650</v>
      </c>
    </row>
    <row r="547" spans="1:16" ht="13.2" customHeight="1">
      <c r="A547" t="s">
        <v>40</v>
      </c>
      <c r="B547" s="10" t="s">
        <v>671</v>
      </c>
      <c r="C547" s="10" t="s">
        <v>672</v>
      </c>
      <c r="E547" s="27" t="s">
        <v>673</v>
      </c>
      <c r="F547" s="28" t="s">
        <v>67</v>
      </c>
      <c r="G547" s="29">
        <v>11</v>
      </c>
      <c r="H547" s="28">
        <v>0</v>
      </c>
      <c r="I547" s="28">
        <f>ROUND(G547*H547,6)</f>
        <v>0</v>
      </c>
      <c r="L547" s="30">
        <v>0</v>
      </c>
      <c r="M547" s="31">
        <f>ROUND(ROUND(L547,2)*ROUND(G547,3),2)</f>
        <v>0</v>
      </c>
      <c r="N547" s="28" t="s">
        <v>52</v>
      </c>
      <c r="O547">
        <f>(M547*21)/100</f>
        <v>0</v>
      </c>
      <c r="P547" t="s">
        <v>47</v>
      </c>
    </row>
    <row r="548" spans="1:5" ht="13.2" customHeight="1">
      <c r="A548" s="32" t="s">
        <v>48</v>
      </c>
      <c r="E548" s="33" t="s">
        <v>673</v>
      </c>
    </row>
    <row r="549" spans="1:5" ht="13.2" customHeight="1">
      <c r="A549" s="32" t="s">
        <v>49</v>
      </c>
      <c r="E549" s="34" t="s">
        <v>674</v>
      </c>
    </row>
    <row r="550" ht="13.2" customHeight="1">
      <c r="E550" s="33" t="s">
        <v>675</v>
      </c>
    </row>
    <row r="551" spans="1:16" ht="13.2" customHeight="1">
      <c r="A551" t="s">
        <v>40</v>
      </c>
      <c r="B551" s="10" t="s">
        <v>676</v>
      </c>
      <c r="C551" s="10" t="s">
        <v>677</v>
      </c>
      <c r="E551" s="27" t="s">
        <v>678</v>
      </c>
      <c r="F551" s="28" t="s">
        <v>67</v>
      </c>
      <c r="G551" s="29">
        <v>28</v>
      </c>
      <c r="H551" s="28">
        <v>0</v>
      </c>
      <c r="I551" s="28">
        <f>ROUND(G551*H551,6)</f>
        <v>0</v>
      </c>
      <c r="L551" s="30">
        <v>0</v>
      </c>
      <c r="M551" s="31">
        <f>ROUND(ROUND(L551,2)*ROUND(G551,3),2)</f>
        <v>0</v>
      </c>
      <c r="N551" s="28" t="s">
        <v>52</v>
      </c>
      <c r="O551">
        <f>(M551*21)/100</f>
        <v>0</v>
      </c>
      <c r="P551" t="s">
        <v>47</v>
      </c>
    </row>
    <row r="552" spans="1:5" ht="13.2" customHeight="1">
      <c r="A552" s="32" t="s">
        <v>48</v>
      </c>
      <c r="E552" s="33" t="s">
        <v>678</v>
      </c>
    </row>
    <row r="553" spans="1:5" ht="66" customHeight="1">
      <c r="A553" s="32" t="s">
        <v>49</v>
      </c>
      <c r="E553" s="34" t="s">
        <v>679</v>
      </c>
    </row>
    <row r="554" ht="13.2" customHeight="1">
      <c r="E554" s="33" t="s">
        <v>675</v>
      </c>
    </row>
    <row r="555" spans="1:16" ht="13.2" customHeight="1">
      <c r="A555" t="s">
        <v>40</v>
      </c>
      <c r="B555" s="10" t="s">
        <v>680</v>
      </c>
      <c r="C555" s="10" t="s">
        <v>681</v>
      </c>
      <c r="E555" s="27" t="s">
        <v>682</v>
      </c>
      <c r="F555" s="28" t="s">
        <v>67</v>
      </c>
      <c r="G555" s="29">
        <v>9</v>
      </c>
      <c r="H555" s="28">
        <v>0</v>
      </c>
      <c r="I555" s="28">
        <f>ROUND(G555*H555,6)</f>
        <v>0</v>
      </c>
      <c r="L555" s="30">
        <v>0</v>
      </c>
      <c r="M555" s="31">
        <f>ROUND(ROUND(L555,2)*ROUND(G555,3),2)</f>
        <v>0</v>
      </c>
      <c r="N555" s="28" t="s">
        <v>52</v>
      </c>
      <c r="O555">
        <f>(M555*21)/100</f>
        <v>0</v>
      </c>
      <c r="P555" t="s">
        <v>47</v>
      </c>
    </row>
    <row r="556" spans="1:5" ht="13.2" customHeight="1">
      <c r="A556" s="32" t="s">
        <v>48</v>
      </c>
      <c r="E556" s="33" t="s">
        <v>682</v>
      </c>
    </row>
    <row r="557" spans="1:5" ht="52.8" customHeight="1">
      <c r="A557" s="32" t="s">
        <v>49</v>
      </c>
      <c r="E557" s="34" t="s">
        <v>683</v>
      </c>
    </row>
    <row r="558" ht="13.2" customHeight="1">
      <c r="E558" s="33" t="s">
        <v>684</v>
      </c>
    </row>
    <row r="559" spans="1:16" ht="13.2" customHeight="1">
      <c r="A559" t="s">
        <v>40</v>
      </c>
      <c r="B559" s="10" t="s">
        <v>685</v>
      </c>
      <c r="C559" s="10" t="s">
        <v>686</v>
      </c>
      <c r="E559" s="27" t="s">
        <v>687</v>
      </c>
      <c r="F559" s="28" t="s">
        <v>67</v>
      </c>
      <c r="G559" s="29">
        <v>5</v>
      </c>
      <c r="H559" s="28">
        <v>0</v>
      </c>
      <c r="I559" s="28">
        <f>ROUND(G559*H559,6)</f>
        <v>0</v>
      </c>
      <c r="L559" s="30">
        <v>0</v>
      </c>
      <c r="M559" s="31">
        <f>ROUND(ROUND(L559,2)*ROUND(G559,3),2)</f>
        <v>0</v>
      </c>
      <c r="N559" s="28" t="s">
        <v>52</v>
      </c>
      <c r="O559">
        <f>(M559*21)/100</f>
        <v>0</v>
      </c>
      <c r="P559" t="s">
        <v>47</v>
      </c>
    </row>
    <row r="560" spans="1:5" ht="13.2" customHeight="1">
      <c r="A560" s="32" t="s">
        <v>48</v>
      </c>
      <c r="E560" s="33" t="s">
        <v>687</v>
      </c>
    </row>
    <row r="561" spans="1:5" ht="52.8" customHeight="1">
      <c r="A561" s="32" t="s">
        <v>49</v>
      </c>
      <c r="E561" s="34" t="s">
        <v>688</v>
      </c>
    </row>
    <row r="562" ht="13.2" customHeight="1">
      <c r="E562" s="33" t="s">
        <v>684</v>
      </c>
    </row>
    <row r="563" spans="1:16" ht="13.2" customHeight="1">
      <c r="A563" t="s">
        <v>40</v>
      </c>
      <c r="B563" s="10" t="s">
        <v>689</v>
      </c>
      <c r="C563" s="10" t="s">
        <v>690</v>
      </c>
      <c r="E563" s="27" t="s">
        <v>691</v>
      </c>
      <c r="F563" s="28" t="s">
        <v>67</v>
      </c>
      <c r="G563" s="29">
        <v>1</v>
      </c>
      <c r="H563" s="28">
        <v>0</v>
      </c>
      <c r="I563" s="28">
        <f>ROUND(G563*H563,6)</f>
        <v>0</v>
      </c>
      <c r="L563" s="30">
        <v>0</v>
      </c>
      <c r="M563" s="31">
        <f>ROUND(ROUND(L563,2)*ROUND(G563,3),2)</f>
        <v>0</v>
      </c>
      <c r="N563" s="28" t="s">
        <v>52</v>
      </c>
      <c r="O563">
        <f>(M563*21)/100</f>
        <v>0</v>
      </c>
      <c r="P563" t="s">
        <v>47</v>
      </c>
    </row>
    <row r="564" spans="1:5" ht="13.2" customHeight="1">
      <c r="A564" s="32" t="s">
        <v>48</v>
      </c>
      <c r="E564" s="33" t="s">
        <v>691</v>
      </c>
    </row>
    <row r="565" spans="1:5" ht="13.2" customHeight="1">
      <c r="A565" s="32" t="s">
        <v>49</v>
      </c>
      <c r="E565" s="34" t="s">
        <v>43</v>
      </c>
    </row>
    <row r="566" ht="13.2" customHeight="1">
      <c r="E566" s="33" t="s">
        <v>684</v>
      </c>
    </row>
    <row r="567" spans="1:16" ht="13.2" customHeight="1">
      <c r="A567" t="s">
        <v>40</v>
      </c>
      <c r="B567" s="10" t="s">
        <v>692</v>
      </c>
      <c r="C567" s="10" t="s">
        <v>693</v>
      </c>
      <c r="E567" s="27" t="s">
        <v>694</v>
      </c>
      <c r="F567" s="28" t="s">
        <v>67</v>
      </c>
      <c r="G567" s="29">
        <v>9</v>
      </c>
      <c r="H567" s="28">
        <v>0</v>
      </c>
      <c r="I567" s="28">
        <f>ROUND(G567*H567,6)</f>
        <v>0</v>
      </c>
      <c r="L567" s="30">
        <v>0</v>
      </c>
      <c r="M567" s="31">
        <f>ROUND(ROUND(L567,2)*ROUND(G567,3),2)</f>
        <v>0</v>
      </c>
      <c r="N567" s="28" t="s">
        <v>52</v>
      </c>
      <c r="O567">
        <f>(M567*21)/100</f>
        <v>0</v>
      </c>
      <c r="P567" t="s">
        <v>47</v>
      </c>
    </row>
    <row r="568" spans="1:5" ht="13.2" customHeight="1">
      <c r="A568" s="32" t="s">
        <v>48</v>
      </c>
      <c r="E568" s="33" t="s">
        <v>694</v>
      </c>
    </row>
    <row r="569" spans="1:5" ht="52.8" customHeight="1">
      <c r="A569" s="32" t="s">
        <v>49</v>
      </c>
      <c r="E569" s="34" t="s">
        <v>683</v>
      </c>
    </row>
    <row r="570" ht="13.2" customHeight="1">
      <c r="E570" s="33" t="s">
        <v>684</v>
      </c>
    </row>
    <row r="571" spans="1:16" ht="13.2" customHeight="1">
      <c r="A571" t="s">
        <v>40</v>
      </c>
      <c r="B571" s="10" t="s">
        <v>695</v>
      </c>
      <c r="C571" s="10" t="s">
        <v>696</v>
      </c>
      <c r="E571" s="27" t="s">
        <v>697</v>
      </c>
      <c r="F571" s="28" t="s">
        <v>67</v>
      </c>
      <c r="G571" s="29">
        <v>4</v>
      </c>
      <c r="H571" s="28">
        <v>0</v>
      </c>
      <c r="I571" s="28">
        <f>ROUND(G571*H571,6)</f>
        <v>0</v>
      </c>
      <c r="L571" s="30">
        <v>0</v>
      </c>
      <c r="M571" s="31">
        <f>ROUND(ROUND(L571,2)*ROUND(G571,3),2)</f>
        <v>0</v>
      </c>
      <c r="N571" s="28" t="s">
        <v>52</v>
      </c>
      <c r="O571">
        <f>(M571*21)/100</f>
        <v>0</v>
      </c>
      <c r="P571" t="s">
        <v>47</v>
      </c>
    </row>
    <row r="572" spans="1:5" ht="13.2" customHeight="1">
      <c r="A572" s="32" t="s">
        <v>48</v>
      </c>
      <c r="E572" s="33" t="s">
        <v>697</v>
      </c>
    </row>
    <row r="573" spans="1:5" ht="52.8" customHeight="1">
      <c r="A573" s="32" t="s">
        <v>49</v>
      </c>
      <c r="E573" s="34" t="s">
        <v>698</v>
      </c>
    </row>
    <row r="574" ht="13.2" customHeight="1">
      <c r="E574" s="33" t="s">
        <v>684</v>
      </c>
    </row>
    <row r="575" spans="1:16" ht="13.2" customHeight="1">
      <c r="A575" t="s">
        <v>40</v>
      </c>
      <c r="B575" s="10" t="s">
        <v>699</v>
      </c>
      <c r="C575" s="10" t="s">
        <v>700</v>
      </c>
      <c r="E575" s="27" t="s">
        <v>701</v>
      </c>
      <c r="F575" s="28" t="s">
        <v>67</v>
      </c>
      <c r="G575" s="29">
        <v>4</v>
      </c>
      <c r="H575" s="28">
        <v>0</v>
      </c>
      <c r="I575" s="28">
        <f>ROUND(G575*H575,6)</f>
        <v>0</v>
      </c>
      <c r="L575" s="30">
        <v>0</v>
      </c>
      <c r="M575" s="31">
        <f>ROUND(ROUND(L575,2)*ROUND(G575,3),2)</f>
        <v>0</v>
      </c>
      <c r="N575" s="28" t="s">
        <v>52</v>
      </c>
      <c r="O575">
        <f>(M575*21)/100</f>
        <v>0</v>
      </c>
      <c r="P575" t="s">
        <v>47</v>
      </c>
    </row>
    <row r="576" spans="1:5" ht="13.2" customHeight="1">
      <c r="A576" s="32" t="s">
        <v>48</v>
      </c>
      <c r="E576" s="33" t="s">
        <v>701</v>
      </c>
    </row>
    <row r="577" spans="1:5" ht="13.2" customHeight="1">
      <c r="A577" s="32" t="s">
        <v>49</v>
      </c>
      <c r="E577" s="34" t="s">
        <v>43</v>
      </c>
    </row>
    <row r="578" ht="13.2" customHeight="1">
      <c r="E578" s="33" t="s">
        <v>684</v>
      </c>
    </row>
    <row r="579" spans="1:16" ht="13.2" customHeight="1">
      <c r="A579" t="s">
        <v>40</v>
      </c>
      <c r="B579" s="10" t="s">
        <v>702</v>
      </c>
      <c r="C579" s="10" t="s">
        <v>703</v>
      </c>
      <c r="E579" s="27" t="s">
        <v>704</v>
      </c>
      <c r="F579" s="28" t="s">
        <v>67</v>
      </c>
      <c r="G579" s="29">
        <v>4</v>
      </c>
      <c r="H579" s="28">
        <v>0</v>
      </c>
      <c r="I579" s="28">
        <f>ROUND(G579*H579,6)</f>
        <v>0</v>
      </c>
      <c r="L579" s="30">
        <v>0</v>
      </c>
      <c r="M579" s="31">
        <f>ROUND(ROUND(L579,2)*ROUND(G579,3),2)</f>
        <v>0</v>
      </c>
      <c r="N579" s="28" t="s">
        <v>52</v>
      </c>
      <c r="O579">
        <f>(M579*21)/100</f>
        <v>0</v>
      </c>
      <c r="P579" t="s">
        <v>47</v>
      </c>
    </row>
    <row r="580" spans="1:5" ht="13.2" customHeight="1">
      <c r="A580" s="32" t="s">
        <v>48</v>
      </c>
      <c r="E580" s="33" t="s">
        <v>704</v>
      </c>
    </row>
    <row r="581" spans="1:5" ht="13.2" customHeight="1">
      <c r="A581" s="32" t="s">
        <v>49</v>
      </c>
      <c r="E581" s="34" t="s">
        <v>43</v>
      </c>
    </row>
    <row r="582" ht="13.2" customHeight="1">
      <c r="E582" s="33" t="s">
        <v>684</v>
      </c>
    </row>
    <row r="583" spans="1:16" ht="13.2" customHeight="1">
      <c r="A583" t="s">
        <v>40</v>
      </c>
      <c r="B583" s="10" t="s">
        <v>705</v>
      </c>
      <c r="C583" s="10" t="s">
        <v>706</v>
      </c>
      <c r="E583" s="27" t="s">
        <v>707</v>
      </c>
      <c r="F583" s="28" t="s">
        <v>67</v>
      </c>
      <c r="G583" s="29">
        <v>4</v>
      </c>
      <c r="H583" s="28">
        <v>9E-05</v>
      </c>
      <c r="I583" s="28">
        <f>ROUND(G583*H583,6)</f>
        <v>0.00036</v>
      </c>
      <c r="L583" s="30">
        <v>0</v>
      </c>
      <c r="M583" s="31">
        <f>ROUND(ROUND(L583,2)*ROUND(G583,3),2)</f>
        <v>0</v>
      </c>
      <c r="N583" s="28" t="s">
        <v>52</v>
      </c>
      <c r="O583">
        <f>(M583*21)/100</f>
        <v>0</v>
      </c>
      <c r="P583" t="s">
        <v>47</v>
      </c>
    </row>
    <row r="584" spans="1:5" ht="13.2" customHeight="1">
      <c r="A584" s="32" t="s">
        <v>48</v>
      </c>
      <c r="E584" s="33" t="s">
        <v>707</v>
      </c>
    </row>
    <row r="585" spans="1:5" ht="13.2" customHeight="1">
      <c r="A585" s="32" t="s">
        <v>49</v>
      </c>
      <c r="E585" s="34" t="s">
        <v>43</v>
      </c>
    </row>
    <row r="586" ht="13.2" customHeight="1">
      <c r="E586" s="33" t="s">
        <v>684</v>
      </c>
    </row>
    <row r="587" spans="1:16" ht="13.2" customHeight="1">
      <c r="A587" t="s">
        <v>40</v>
      </c>
      <c r="B587" s="10" t="s">
        <v>708</v>
      </c>
      <c r="C587" s="10" t="s">
        <v>709</v>
      </c>
      <c r="E587" s="27" t="s">
        <v>710</v>
      </c>
      <c r="F587" s="28" t="s">
        <v>67</v>
      </c>
      <c r="G587" s="29">
        <v>15</v>
      </c>
      <c r="H587" s="28">
        <v>0</v>
      </c>
      <c r="I587" s="28">
        <f>ROUND(G587*H587,6)</f>
        <v>0</v>
      </c>
      <c r="L587" s="30">
        <v>0</v>
      </c>
      <c r="M587" s="31">
        <f>ROUND(ROUND(L587,2)*ROUND(G587,3),2)</f>
        <v>0</v>
      </c>
      <c r="N587" s="28" t="s">
        <v>57</v>
      </c>
      <c r="O587">
        <f>(M587*21)/100</f>
        <v>0</v>
      </c>
      <c r="P587" t="s">
        <v>47</v>
      </c>
    </row>
    <row r="588" spans="1:5" ht="13.2" customHeight="1">
      <c r="A588" s="32" t="s">
        <v>48</v>
      </c>
      <c r="E588" s="33" t="s">
        <v>710</v>
      </c>
    </row>
    <row r="589" spans="1:5" ht="13.2" customHeight="1">
      <c r="A589" s="32" t="s">
        <v>49</v>
      </c>
      <c r="E589" s="34" t="s">
        <v>43</v>
      </c>
    </row>
    <row r="590" ht="13.2" customHeight="1">
      <c r="E590" s="33" t="s">
        <v>43</v>
      </c>
    </row>
    <row r="591" spans="1:16" ht="13.2" customHeight="1">
      <c r="A591" t="s">
        <v>40</v>
      </c>
      <c r="B591" s="10" t="s">
        <v>711</v>
      </c>
      <c r="C591" s="10" t="s">
        <v>712</v>
      </c>
      <c r="E591" s="27" t="s">
        <v>713</v>
      </c>
      <c r="F591" s="28" t="s">
        <v>67</v>
      </c>
      <c r="G591" s="29">
        <v>1</v>
      </c>
      <c r="H591" s="28">
        <v>0</v>
      </c>
      <c r="I591" s="28">
        <f>ROUND(G591*H591,6)</f>
        <v>0</v>
      </c>
      <c r="L591" s="30">
        <v>0</v>
      </c>
      <c r="M591" s="31">
        <f>ROUND(ROUND(L591,2)*ROUND(G591,3),2)</f>
        <v>0</v>
      </c>
      <c r="N591" s="28" t="s">
        <v>57</v>
      </c>
      <c r="O591">
        <f>(M591*21)/100</f>
        <v>0</v>
      </c>
      <c r="P591" t="s">
        <v>47</v>
      </c>
    </row>
    <row r="592" spans="1:5" ht="13.2" customHeight="1">
      <c r="A592" s="32" t="s">
        <v>48</v>
      </c>
      <c r="E592" s="33" t="s">
        <v>713</v>
      </c>
    </row>
    <row r="593" spans="1:5" ht="13.2" customHeight="1">
      <c r="A593" s="32" t="s">
        <v>49</v>
      </c>
      <c r="E593" s="34" t="s">
        <v>43</v>
      </c>
    </row>
    <row r="594" ht="13.2" customHeight="1">
      <c r="E594" s="33" t="s">
        <v>43</v>
      </c>
    </row>
    <row r="595" spans="1:16" ht="13.2" customHeight="1">
      <c r="A595" t="s">
        <v>40</v>
      </c>
      <c r="B595" s="10" t="s">
        <v>714</v>
      </c>
      <c r="C595" s="10" t="s">
        <v>715</v>
      </c>
      <c r="E595" s="27" t="s">
        <v>716</v>
      </c>
      <c r="F595" s="28" t="s">
        <v>67</v>
      </c>
      <c r="G595" s="29">
        <v>2</v>
      </c>
      <c r="H595" s="28">
        <v>0</v>
      </c>
      <c r="I595" s="28">
        <f>ROUND(G595*H595,6)</f>
        <v>0</v>
      </c>
      <c r="L595" s="30">
        <v>0</v>
      </c>
      <c r="M595" s="31">
        <f>ROUND(ROUND(L595,2)*ROUND(G595,3),2)</f>
        <v>0</v>
      </c>
      <c r="N595" s="28" t="s">
        <v>57</v>
      </c>
      <c r="O595">
        <f>(M595*21)/100</f>
        <v>0</v>
      </c>
      <c r="P595" t="s">
        <v>47</v>
      </c>
    </row>
    <row r="596" spans="1:5" ht="13.2" customHeight="1">
      <c r="A596" s="32" t="s">
        <v>48</v>
      </c>
      <c r="E596" s="33" t="s">
        <v>716</v>
      </c>
    </row>
    <row r="597" spans="1:5" ht="13.2" customHeight="1">
      <c r="A597" s="32" t="s">
        <v>49</v>
      </c>
      <c r="E597" s="34" t="s">
        <v>43</v>
      </c>
    </row>
    <row r="598" ht="13.2" customHeight="1">
      <c r="E598" s="33" t="s">
        <v>43</v>
      </c>
    </row>
    <row r="599" spans="1:16" ht="13.2" customHeight="1">
      <c r="A599" t="s">
        <v>40</v>
      </c>
      <c r="B599" s="10" t="s">
        <v>717</v>
      </c>
      <c r="C599" s="10" t="s">
        <v>718</v>
      </c>
      <c r="E599" s="27" t="s">
        <v>719</v>
      </c>
      <c r="F599" s="28" t="s">
        <v>67</v>
      </c>
      <c r="G599" s="29">
        <v>1</v>
      </c>
      <c r="H599" s="28">
        <v>0</v>
      </c>
      <c r="I599" s="28">
        <f>ROUND(G599*H599,6)</f>
        <v>0</v>
      </c>
      <c r="L599" s="30">
        <v>0</v>
      </c>
      <c r="M599" s="31">
        <f>ROUND(ROUND(L599,2)*ROUND(G599,3),2)</f>
        <v>0</v>
      </c>
      <c r="N599" s="28" t="s">
        <v>57</v>
      </c>
      <c r="O599">
        <f>(M599*21)/100</f>
        <v>0</v>
      </c>
      <c r="P599" t="s">
        <v>47</v>
      </c>
    </row>
    <row r="600" spans="1:5" ht="13.2" customHeight="1">
      <c r="A600" s="32" t="s">
        <v>48</v>
      </c>
      <c r="E600" s="33" t="s">
        <v>719</v>
      </c>
    </row>
    <row r="601" spans="1:5" ht="13.2" customHeight="1">
      <c r="A601" s="32" t="s">
        <v>49</v>
      </c>
      <c r="E601" s="34" t="s">
        <v>43</v>
      </c>
    </row>
    <row r="602" ht="13.2" customHeight="1">
      <c r="E602" s="33" t="s">
        <v>43</v>
      </c>
    </row>
    <row r="603" spans="1:16" ht="13.2" customHeight="1">
      <c r="A603" t="s">
        <v>40</v>
      </c>
      <c r="B603" s="10" t="s">
        <v>720</v>
      </c>
      <c r="C603" s="10" t="s">
        <v>721</v>
      </c>
      <c r="E603" s="27" t="s">
        <v>722</v>
      </c>
      <c r="F603" s="28" t="s">
        <v>67</v>
      </c>
      <c r="G603" s="29">
        <v>2</v>
      </c>
      <c r="H603" s="28">
        <v>0</v>
      </c>
      <c r="I603" s="28">
        <f>ROUND(G603*H603,6)</f>
        <v>0</v>
      </c>
      <c r="L603" s="30">
        <v>0</v>
      </c>
      <c r="M603" s="31">
        <f>ROUND(ROUND(L603,2)*ROUND(G603,3),2)</f>
        <v>0</v>
      </c>
      <c r="N603" s="28" t="s">
        <v>57</v>
      </c>
      <c r="O603">
        <f>(M603*21)/100</f>
        <v>0</v>
      </c>
      <c r="P603" t="s">
        <v>47</v>
      </c>
    </row>
    <row r="604" spans="1:5" ht="13.2" customHeight="1">
      <c r="A604" s="32" t="s">
        <v>48</v>
      </c>
      <c r="E604" s="33" t="s">
        <v>722</v>
      </c>
    </row>
    <row r="605" spans="1:5" ht="13.2" customHeight="1">
      <c r="A605" s="32" t="s">
        <v>49</v>
      </c>
      <c r="E605" s="34" t="s">
        <v>43</v>
      </c>
    </row>
    <row r="606" ht="13.2" customHeight="1">
      <c r="E606" s="33" t="s">
        <v>43</v>
      </c>
    </row>
    <row r="607" spans="1:16" ht="13.2" customHeight="1">
      <c r="A607" t="s">
        <v>40</v>
      </c>
      <c r="B607" s="10" t="s">
        <v>723</v>
      </c>
      <c r="C607" s="10" t="s">
        <v>724</v>
      </c>
      <c r="E607" s="27" t="s">
        <v>725</v>
      </c>
      <c r="F607" s="28" t="s">
        <v>67</v>
      </c>
      <c r="G607" s="29">
        <v>7</v>
      </c>
      <c r="H607" s="28">
        <v>0</v>
      </c>
      <c r="I607" s="28">
        <f>ROUND(G607*H607,6)</f>
        <v>0</v>
      </c>
      <c r="L607" s="30">
        <v>0</v>
      </c>
      <c r="M607" s="31">
        <f>ROUND(ROUND(L607,2)*ROUND(G607,3),2)</f>
        <v>0</v>
      </c>
      <c r="N607" s="28" t="s">
        <v>57</v>
      </c>
      <c r="O607">
        <f>(M607*21)/100</f>
        <v>0</v>
      </c>
      <c r="P607" t="s">
        <v>47</v>
      </c>
    </row>
    <row r="608" spans="1:5" ht="13.2" customHeight="1">
      <c r="A608" s="32" t="s">
        <v>48</v>
      </c>
      <c r="E608" s="33" t="s">
        <v>725</v>
      </c>
    </row>
    <row r="609" spans="1:5" ht="13.2" customHeight="1">
      <c r="A609" s="32" t="s">
        <v>49</v>
      </c>
      <c r="E609" s="34" t="s">
        <v>43</v>
      </c>
    </row>
    <row r="610" ht="13.2" customHeight="1">
      <c r="E610" s="33" t="s">
        <v>43</v>
      </c>
    </row>
    <row r="611" spans="1:16" ht="13.2" customHeight="1">
      <c r="A611" t="s">
        <v>40</v>
      </c>
      <c r="B611" s="10" t="s">
        <v>726</v>
      </c>
      <c r="C611" s="10" t="s">
        <v>727</v>
      </c>
      <c r="E611" s="27" t="s">
        <v>725</v>
      </c>
      <c r="F611" s="28" t="s">
        <v>67</v>
      </c>
      <c r="G611" s="29">
        <v>18</v>
      </c>
      <c r="H611" s="28">
        <v>0</v>
      </c>
      <c r="I611" s="28">
        <f>ROUND(G611*H611,6)</f>
        <v>0</v>
      </c>
      <c r="L611" s="30">
        <v>0</v>
      </c>
      <c r="M611" s="31">
        <f>ROUND(ROUND(L611,2)*ROUND(G611,3),2)</f>
        <v>0</v>
      </c>
      <c r="N611" s="28" t="s">
        <v>57</v>
      </c>
      <c r="O611">
        <f>(M611*21)/100</f>
        <v>0</v>
      </c>
      <c r="P611" t="s">
        <v>47</v>
      </c>
    </row>
    <row r="612" spans="1:5" ht="13.2" customHeight="1">
      <c r="A612" s="32" t="s">
        <v>48</v>
      </c>
      <c r="E612" s="33" t="s">
        <v>725</v>
      </c>
    </row>
    <row r="613" spans="1:5" ht="13.2" customHeight="1">
      <c r="A613" s="32" t="s">
        <v>49</v>
      </c>
      <c r="E613" s="34" t="s">
        <v>43</v>
      </c>
    </row>
    <row r="614" ht="13.2" customHeight="1">
      <c r="E614" s="33" t="s">
        <v>43</v>
      </c>
    </row>
    <row r="615" spans="1:16" ht="13.2" customHeight="1">
      <c r="A615" t="s">
        <v>40</v>
      </c>
      <c r="B615" s="10" t="s">
        <v>728</v>
      </c>
      <c r="C615" s="10" t="s">
        <v>729</v>
      </c>
      <c r="E615" s="27" t="s">
        <v>725</v>
      </c>
      <c r="F615" s="28" t="s">
        <v>67</v>
      </c>
      <c r="G615" s="29">
        <v>1</v>
      </c>
      <c r="H615" s="28">
        <v>0</v>
      </c>
      <c r="I615" s="28">
        <f>ROUND(G615*H615,6)</f>
        <v>0</v>
      </c>
      <c r="L615" s="30">
        <v>0</v>
      </c>
      <c r="M615" s="31">
        <f>ROUND(ROUND(L615,2)*ROUND(G615,3),2)</f>
        <v>0</v>
      </c>
      <c r="N615" s="28" t="s">
        <v>57</v>
      </c>
      <c r="O615">
        <f>(M615*21)/100</f>
        <v>0</v>
      </c>
      <c r="P615" t="s">
        <v>47</v>
      </c>
    </row>
    <row r="616" spans="1:5" ht="13.2" customHeight="1">
      <c r="A616" s="32" t="s">
        <v>48</v>
      </c>
      <c r="E616" s="33" t="s">
        <v>725</v>
      </c>
    </row>
    <row r="617" spans="1:5" ht="13.2" customHeight="1">
      <c r="A617" s="32" t="s">
        <v>49</v>
      </c>
      <c r="E617" s="34" t="s">
        <v>43</v>
      </c>
    </row>
    <row r="618" ht="13.2" customHeight="1">
      <c r="E618" s="33" t="s">
        <v>43</v>
      </c>
    </row>
    <row r="619" spans="1:16" ht="13.2" customHeight="1">
      <c r="A619" t="s">
        <v>40</v>
      </c>
      <c r="B619" s="10" t="s">
        <v>730</v>
      </c>
      <c r="C619" s="10" t="s">
        <v>731</v>
      </c>
      <c r="E619" s="27" t="s">
        <v>732</v>
      </c>
      <c r="F619" s="28" t="s">
        <v>67</v>
      </c>
      <c r="G619" s="29">
        <v>11</v>
      </c>
      <c r="H619" s="28">
        <v>0</v>
      </c>
      <c r="I619" s="28">
        <f>ROUND(G619*H619,6)</f>
        <v>0</v>
      </c>
      <c r="L619" s="30">
        <v>0</v>
      </c>
      <c r="M619" s="31">
        <f>ROUND(ROUND(L619,2)*ROUND(G619,3),2)</f>
        <v>0</v>
      </c>
      <c r="N619" s="28" t="s">
        <v>57</v>
      </c>
      <c r="O619">
        <f>(M619*21)/100</f>
        <v>0</v>
      </c>
      <c r="P619" t="s">
        <v>47</v>
      </c>
    </row>
    <row r="620" spans="1:5" ht="13.2" customHeight="1">
      <c r="A620" s="32" t="s">
        <v>48</v>
      </c>
      <c r="E620" s="33" t="s">
        <v>732</v>
      </c>
    </row>
    <row r="621" spans="1:5" ht="13.2" customHeight="1">
      <c r="A621" s="32" t="s">
        <v>49</v>
      </c>
      <c r="E621" s="34" t="s">
        <v>43</v>
      </c>
    </row>
    <row r="622" ht="13.2" customHeight="1">
      <c r="E622" s="33" t="s">
        <v>43</v>
      </c>
    </row>
    <row r="623" spans="1:16" ht="13.2" customHeight="1">
      <c r="A623" t="s">
        <v>40</v>
      </c>
      <c r="B623" s="10" t="s">
        <v>733</v>
      </c>
      <c r="C623" s="10" t="s">
        <v>734</v>
      </c>
      <c r="E623" s="27" t="s">
        <v>735</v>
      </c>
      <c r="F623" s="28" t="s">
        <v>67</v>
      </c>
      <c r="G623" s="29">
        <v>2</v>
      </c>
      <c r="H623" s="28">
        <v>0</v>
      </c>
      <c r="I623" s="28">
        <f>ROUND(G623*H623,6)</f>
        <v>0</v>
      </c>
      <c r="L623" s="30">
        <v>0</v>
      </c>
      <c r="M623" s="31">
        <f>ROUND(ROUND(L623,2)*ROUND(G623,3),2)</f>
        <v>0</v>
      </c>
      <c r="N623" s="28" t="s">
        <v>57</v>
      </c>
      <c r="O623">
        <f>(M623*21)/100</f>
        <v>0</v>
      </c>
      <c r="P623" t="s">
        <v>47</v>
      </c>
    </row>
    <row r="624" spans="1:5" ht="13.2" customHeight="1">
      <c r="A624" s="32" t="s">
        <v>48</v>
      </c>
      <c r="E624" s="33" t="s">
        <v>735</v>
      </c>
    </row>
    <row r="625" spans="1:5" ht="13.2" customHeight="1">
      <c r="A625" s="32" t="s">
        <v>49</v>
      </c>
      <c r="E625" s="34" t="s">
        <v>43</v>
      </c>
    </row>
    <row r="626" ht="13.2" customHeight="1">
      <c r="E626" s="33" t="s">
        <v>43</v>
      </c>
    </row>
    <row r="627" spans="1:16" ht="13.2" customHeight="1">
      <c r="A627" t="s">
        <v>40</v>
      </c>
      <c r="B627" s="10" t="s">
        <v>736</v>
      </c>
      <c r="C627" s="10" t="s">
        <v>737</v>
      </c>
      <c r="E627" s="27" t="s">
        <v>738</v>
      </c>
      <c r="F627" s="28" t="s">
        <v>67</v>
      </c>
      <c r="G627" s="29">
        <v>10</v>
      </c>
      <c r="H627" s="28">
        <v>0</v>
      </c>
      <c r="I627" s="28">
        <f>ROUND(G627*H627,6)</f>
        <v>0</v>
      </c>
      <c r="L627" s="30">
        <v>0</v>
      </c>
      <c r="M627" s="31">
        <f>ROUND(ROUND(L627,2)*ROUND(G627,3),2)</f>
        <v>0</v>
      </c>
      <c r="N627" s="28" t="s">
        <v>57</v>
      </c>
      <c r="O627">
        <f>(M627*21)/100</f>
        <v>0</v>
      </c>
      <c r="P627" t="s">
        <v>47</v>
      </c>
    </row>
    <row r="628" spans="1:5" ht="13.2" customHeight="1">
      <c r="A628" s="32" t="s">
        <v>48</v>
      </c>
      <c r="E628" s="33" t="s">
        <v>738</v>
      </c>
    </row>
    <row r="629" spans="1:5" ht="13.2" customHeight="1">
      <c r="A629" s="32" t="s">
        <v>49</v>
      </c>
      <c r="E629" s="34" t="s">
        <v>43</v>
      </c>
    </row>
    <row r="630" ht="13.2" customHeight="1">
      <c r="E630" s="33" t="s">
        <v>43</v>
      </c>
    </row>
    <row r="631" spans="1:16" ht="13.2" customHeight="1">
      <c r="A631" t="s">
        <v>40</v>
      </c>
      <c r="B631" s="10" t="s">
        <v>739</v>
      </c>
      <c r="C631" s="10" t="s">
        <v>740</v>
      </c>
      <c r="E631" s="27" t="s">
        <v>741</v>
      </c>
      <c r="F631" s="28" t="s">
        <v>45</v>
      </c>
      <c r="G631" s="29">
        <v>1</v>
      </c>
      <c r="H631" s="28">
        <v>0</v>
      </c>
      <c r="I631" s="28">
        <f>ROUND(G631*H631,6)</f>
        <v>0</v>
      </c>
      <c r="L631" s="30">
        <v>0</v>
      </c>
      <c r="M631" s="31">
        <f>ROUND(ROUND(L631,2)*ROUND(G631,3),2)</f>
        <v>0</v>
      </c>
      <c r="N631" s="28" t="s">
        <v>57</v>
      </c>
      <c r="O631">
        <f>(M631*21)/100</f>
        <v>0</v>
      </c>
      <c r="P631" t="s">
        <v>47</v>
      </c>
    </row>
    <row r="632" spans="1:5" ht="13.2" customHeight="1">
      <c r="A632" s="32" t="s">
        <v>48</v>
      </c>
      <c r="E632" s="33" t="s">
        <v>741</v>
      </c>
    </row>
    <row r="633" spans="1:5" ht="13.2" customHeight="1">
      <c r="A633" s="32" t="s">
        <v>49</v>
      </c>
      <c r="E633" s="34" t="s">
        <v>43</v>
      </c>
    </row>
    <row r="634" ht="13.2" customHeight="1">
      <c r="E634" s="33" t="s">
        <v>43</v>
      </c>
    </row>
    <row r="635" spans="1:16" ht="13.2" customHeight="1">
      <c r="A635" t="s">
        <v>40</v>
      </c>
      <c r="B635" s="10" t="s">
        <v>742</v>
      </c>
      <c r="C635" s="10" t="s">
        <v>743</v>
      </c>
      <c r="E635" s="27" t="s">
        <v>744</v>
      </c>
      <c r="F635" s="28" t="s">
        <v>45</v>
      </c>
      <c r="G635" s="29">
        <v>1</v>
      </c>
      <c r="H635" s="28">
        <v>0</v>
      </c>
      <c r="I635" s="28">
        <f>ROUND(G635*H635,6)</f>
        <v>0</v>
      </c>
      <c r="L635" s="30">
        <v>0</v>
      </c>
      <c r="M635" s="31">
        <f>ROUND(ROUND(L635,2)*ROUND(G635,3),2)</f>
        <v>0</v>
      </c>
      <c r="N635" s="28" t="s">
        <v>57</v>
      </c>
      <c r="O635">
        <f>(M635*21)/100</f>
        <v>0</v>
      </c>
      <c r="P635" t="s">
        <v>47</v>
      </c>
    </row>
    <row r="636" spans="1:5" ht="13.2" customHeight="1">
      <c r="A636" s="32" t="s">
        <v>48</v>
      </c>
      <c r="E636" s="33" t="s">
        <v>744</v>
      </c>
    </row>
    <row r="637" spans="1:5" ht="13.2" customHeight="1">
      <c r="A637" s="32" t="s">
        <v>49</v>
      </c>
      <c r="E637" s="34" t="s">
        <v>43</v>
      </c>
    </row>
    <row r="638" ht="13.2" customHeight="1">
      <c r="E638" s="33" t="s">
        <v>43</v>
      </c>
    </row>
    <row r="639" spans="1:16" ht="13.2" customHeight="1">
      <c r="A639" t="s">
        <v>40</v>
      </c>
      <c r="B639" s="10" t="s">
        <v>745</v>
      </c>
      <c r="C639" s="10" t="s">
        <v>746</v>
      </c>
      <c r="E639" s="27" t="s">
        <v>741</v>
      </c>
      <c r="F639" s="28" t="s">
        <v>45</v>
      </c>
      <c r="G639" s="29">
        <v>2</v>
      </c>
      <c r="H639" s="28">
        <v>0</v>
      </c>
      <c r="I639" s="28">
        <f>ROUND(G639*H639,6)</f>
        <v>0</v>
      </c>
      <c r="L639" s="30">
        <v>0</v>
      </c>
      <c r="M639" s="31">
        <f>ROUND(ROUND(L639,2)*ROUND(G639,3),2)</f>
        <v>0</v>
      </c>
      <c r="N639" s="28" t="s">
        <v>57</v>
      </c>
      <c r="O639">
        <f>(M639*21)/100</f>
        <v>0</v>
      </c>
      <c r="P639" t="s">
        <v>47</v>
      </c>
    </row>
    <row r="640" spans="1:5" ht="13.2" customHeight="1">
      <c r="A640" s="32" t="s">
        <v>48</v>
      </c>
      <c r="E640" s="33" t="s">
        <v>741</v>
      </c>
    </row>
    <row r="641" spans="1:5" ht="13.2" customHeight="1">
      <c r="A641" s="32" t="s">
        <v>49</v>
      </c>
      <c r="E641" s="34" t="s">
        <v>43</v>
      </c>
    </row>
    <row r="642" ht="13.2" customHeight="1">
      <c r="E642" s="33" t="s">
        <v>43</v>
      </c>
    </row>
    <row r="643" spans="1:16" ht="13.2" customHeight="1">
      <c r="A643" t="s">
        <v>40</v>
      </c>
      <c r="B643" s="10" t="s">
        <v>747</v>
      </c>
      <c r="C643" s="10" t="s">
        <v>748</v>
      </c>
      <c r="E643" s="27" t="s">
        <v>749</v>
      </c>
      <c r="F643" s="28" t="s">
        <v>67</v>
      </c>
      <c r="G643" s="29">
        <v>1</v>
      </c>
      <c r="H643" s="28">
        <v>0</v>
      </c>
      <c r="I643" s="28">
        <f>ROUND(G643*H643,6)</f>
        <v>0</v>
      </c>
      <c r="L643" s="30">
        <v>0</v>
      </c>
      <c r="M643" s="31">
        <f>ROUND(ROUND(L643,2)*ROUND(G643,3),2)</f>
        <v>0</v>
      </c>
      <c r="N643" s="28" t="s">
        <v>57</v>
      </c>
      <c r="O643">
        <f>(M643*21)/100</f>
        <v>0</v>
      </c>
      <c r="P643" t="s">
        <v>47</v>
      </c>
    </row>
    <row r="644" spans="1:5" ht="13.2" customHeight="1">
      <c r="A644" s="32" t="s">
        <v>48</v>
      </c>
      <c r="E644" s="33" t="s">
        <v>749</v>
      </c>
    </row>
    <row r="645" spans="1:5" ht="13.2" customHeight="1">
      <c r="A645" s="32" t="s">
        <v>49</v>
      </c>
      <c r="E645" s="34" t="s">
        <v>43</v>
      </c>
    </row>
    <row r="646" ht="13.2" customHeight="1">
      <c r="E646" s="33" t="s">
        <v>43</v>
      </c>
    </row>
    <row r="647" spans="1:16" ht="13.2" customHeight="1">
      <c r="A647" t="s">
        <v>40</v>
      </c>
      <c r="B647" s="10" t="s">
        <v>750</v>
      </c>
      <c r="C647" s="10" t="s">
        <v>751</v>
      </c>
      <c r="E647" s="27" t="s">
        <v>752</v>
      </c>
      <c r="F647" s="28" t="s">
        <v>67</v>
      </c>
      <c r="G647" s="29">
        <v>1</v>
      </c>
      <c r="H647" s="28">
        <v>0</v>
      </c>
      <c r="I647" s="28">
        <f>ROUND(G647*H647,6)</f>
        <v>0</v>
      </c>
      <c r="L647" s="30">
        <v>0</v>
      </c>
      <c r="M647" s="31">
        <f>ROUND(ROUND(L647,2)*ROUND(G647,3),2)</f>
        <v>0</v>
      </c>
      <c r="N647" s="28" t="s">
        <v>57</v>
      </c>
      <c r="O647">
        <f>(M647*21)/100</f>
        <v>0</v>
      </c>
      <c r="P647" t="s">
        <v>47</v>
      </c>
    </row>
    <row r="648" spans="1:5" ht="13.2" customHeight="1">
      <c r="A648" s="32" t="s">
        <v>48</v>
      </c>
      <c r="E648" s="33" t="s">
        <v>752</v>
      </c>
    </row>
    <row r="649" spans="1:5" ht="13.2" customHeight="1">
      <c r="A649" s="32" t="s">
        <v>49</v>
      </c>
      <c r="E649" s="34" t="s">
        <v>43</v>
      </c>
    </row>
    <row r="650" ht="13.2" customHeight="1">
      <c r="E650" s="33" t="s">
        <v>43</v>
      </c>
    </row>
    <row r="651" spans="1:16" ht="13.2" customHeight="1">
      <c r="A651" t="s">
        <v>40</v>
      </c>
      <c r="B651" s="10" t="s">
        <v>753</v>
      </c>
      <c r="C651" s="10" t="s">
        <v>754</v>
      </c>
      <c r="E651" s="27" t="s">
        <v>755</v>
      </c>
      <c r="F651" s="28" t="s">
        <v>67</v>
      </c>
      <c r="G651" s="29">
        <v>1</v>
      </c>
      <c r="H651" s="28">
        <v>0</v>
      </c>
      <c r="I651" s="28">
        <f>ROUND(G651*H651,6)</f>
        <v>0</v>
      </c>
      <c r="L651" s="30">
        <v>0</v>
      </c>
      <c r="M651" s="31">
        <f>ROUND(ROUND(L651,2)*ROUND(G651,3),2)</f>
        <v>0</v>
      </c>
      <c r="N651" s="28" t="s">
        <v>57</v>
      </c>
      <c r="O651">
        <f>(M651*21)/100</f>
        <v>0</v>
      </c>
      <c r="P651" t="s">
        <v>47</v>
      </c>
    </row>
    <row r="652" spans="1:5" ht="13.2" customHeight="1">
      <c r="A652" s="32" t="s">
        <v>48</v>
      </c>
      <c r="E652" s="33" t="s">
        <v>755</v>
      </c>
    </row>
    <row r="653" spans="1:5" ht="13.2" customHeight="1">
      <c r="A653" s="32" t="s">
        <v>49</v>
      </c>
      <c r="E653" s="34" t="s">
        <v>43</v>
      </c>
    </row>
    <row r="654" ht="13.2" customHeight="1">
      <c r="E654" s="33" t="s">
        <v>43</v>
      </c>
    </row>
    <row r="655" spans="1:16" ht="13.2" customHeight="1">
      <c r="A655" t="s">
        <v>40</v>
      </c>
      <c r="B655" s="10" t="s">
        <v>756</v>
      </c>
      <c r="C655" s="10" t="s">
        <v>757</v>
      </c>
      <c r="E655" s="27" t="s">
        <v>758</v>
      </c>
      <c r="F655" s="28" t="s">
        <v>67</v>
      </c>
      <c r="G655" s="29">
        <v>1</v>
      </c>
      <c r="H655" s="28">
        <v>0</v>
      </c>
      <c r="I655" s="28">
        <f>ROUND(G655*H655,6)</f>
        <v>0</v>
      </c>
      <c r="L655" s="30">
        <v>0</v>
      </c>
      <c r="M655" s="31">
        <f>ROUND(ROUND(L655,2)*ROUND(G655,3),2)</f>
        <v>0</v>
      </c>
      <c r="N655" s="28" t="s">
        <v>57</v>
      </c>
      <c r="O655">
        <f>(M655*21)/100</f>
        <v>0</v>
      </c>
      <c r="P655" t="s">
        <v>47</v>
      </c>
    </row>
    <row r="656" spans="1:5" ht="13.2" customHeight="1">
      <c r="A656" s="32" t="s">
        <v>48</v>
      </c>
      <c r="E656" s="33" t="s">
        <v>758</v>
      </c>
    </row>
    <row r="657" spans="1:5" ht="13.2" customHeight="1">
      <c r="A657" s="32" t="s">
        <v>49</v>
      </c>
      <c r="E657" s="34" t="s">
        <v>43</v>
      </c>
    </row>
    <row r="658" ht="13.2" customHeight="1">
      <c r="E658" s="33" t="s">
        <v>43</v>
      </c>
    </row>
    <row r="659" spans="1:16" ht="13.2" customHeight="1">
      <c r="A659" t="s">
        <v>40</v>
      </c>
      <c r="B659" s="10" t="s">
        <v>759</v>
      </c>
      <c r="C659" s="10" t="s">
        <v>760</v>
      </c>
      <c r="E659" s="27" t="s">
        <v>761</v>
      </c>
      <c r="F659" s="28" t="s">
        <v>67</v>
      </c>
      <c r="G659" s="29">
        <v>6</v>
      </c>
      <c r="H659" s="28">
        <v>0</v>
      </c>
      <c r="I659" s="28">
        <f>ROUND(G659*H659,6)</f>
        <v>0</v>
      </c>
      <c r="L659" s="30">
        <v>0</v>
      </c>
      <c r="M659" s="31">
        <f>ROUND(ROUND(L659,2)*ROUND(G659,3),2)</f>
        <v>0</v>
      </c>
      <c r="N659" s="28" t="s">
        <v>57</v>
      </c>
      <c r="O659">
        <f>(M659*21)/100</f>
        <v>0</v>
      </c>
      <c r="P659" t="s">
        <v>47</v>
      </c>
    </row>
    <row r="660" spans="1:5" ht="13.2" customHeight="1">
      <c r="A660" s="32" t="s">
        <v>48</v>
      </c>
      <c r="E660" s="33" t="s">
        <v>761</v>
      </c>
    </row>
    <row r="661" spans="1:5" ht="13.2" customHeight="1">
      <c r="A661" s="32" t="s">
        <v>49</v>
      </c>
      <c r="E661" s="34" t="s">
        <v>43</v>
      </c>
    </row>
    <row r="662" ht="13.2" customHeight="1">
      <c r="E662" s="33" t="s">
        <v>43</v>
      </c>
    </row>
    <row r="663" spans="1:16" ht="13.2" customHeight="1">
      <c r="A663" t="s">
        <v>40</v>
      </c>
      <c r="B663" s="10" t="s">
        <v>762</v>
      </c>
      <c r="C663" s="10" t="s">
        <v>763</v>
      </c>
      <c r="E663" s="27" t="s">
        <v>764</v>
      </c>
      <c r="F663" s="28" t="s">
        <v>148</v>
      </c>
      <c r="G663" s="29">
        <v>2.749</v>
      </c>
      <c r="H663" s="28">
        <v>0</v>
      </c>
      <c r="I663" s="28">
        <f>ROUND(G663*H663,6)</f>
        <v>0</v>
      </c>
      <c r="L663" s="30">
        <v>0</v>
      </c>
      <c r="M663" s="31">
        <f>ROUND(ROUND(L663,2)*ROUND(G663,3),2)</f>
        <v>0</v>
      </c>
      <c r="N663" s="28" t="s">
        <v>52</v>
      </c>
      <c r="O663">
        <f>(M663*21)/100</f>
        <v>0</v>
      </c>
      <c r="P663" t="s">
        <v>47</v>
      </c>
    </row>
    <row r="664" spans="1:5" ht="13.2" customHeight="1">
      <c r="A664" s="32" t="s">
        <v>48</v>
      </c>
      <c r="E664" s="33" t="s">
        <v>764</v>
      </c>
    </row>
    <row r="665" spans="1:5" ht="13.2" customHeight="1">
      <c r="A665" s="32" t="s">
        <v>49</v>
      </c>
      <c r="E665" s="34" t="s">
        <v>43</v>
      </c>
    </row>
    <row r="666" ht="13.2" customHeight="1">
      <c r="E666" s="33" t="s">
        <v>765</v>
      </c>
    </row>
    <row r="667" spans="1:16" ht="13.2" customHeight="1">
      <c r="A667" t="s">
        <v>40</v>
      </c>
      <c r="B667" s="10" t="s">
        <v>766</v>
      </c>
      <c r="C667" s="10" t="s">
        <v>767</v>
      </c>
      <c r="E667" s="27" t="s">
        <v>768</v>
      </c>
      <c r="F667" s="28" t="s">
        <v>148</v>
      </c>
      <c r="G667" s="29">
        <v>2.749</v>
      </c>
      <c r="H667" s="28">
        <v>0</v>
      </c>
      <c r="I667" s="28">
        <f>ROUND(G667*H667,6)</f>
        <v>0</v>
      </c>
      <c r="L667" s="30">
        <v>0</v>
      </c>
      <c r="M667" s="31">
        <f>ROUND(ROUND(L667,2)*ROUND(G667,3),2)</f>
        <v>0</v>
      </c>
      <c r="N667" s="28" t="s">
        <v>52</v>
      </c>
      <c r="O667">
        <f>(M667*21)/100</f>
        <v>0</v>
      </c>
      <c r="P667" t="s">
        <v>47</v>
      </c>
    </row>
    <row r="668" spans="1:5" ht="13.2" customHeight="1">
      <c r="A668" s="32" t="s">
        <v>48</v>
      </c>
      <c r="E668" s="33" t="s">
        <v>769</v>
      </c>
    </row>
    <row r="669" spans="1:5" ht="13.2" customHeight="1">
      <c r="A669" s="32" t="s">
        <v>49</v>
      </c>
      <c r="E669" s="34" t="s">
        <v>43</v>
      </c>
    </row>
    <row r="670" ht="13.2" customHeight="1">
      <c r="E670" s="33" t="s">
        <v>765</v>
      </c>
    </row>
    <row r="671" spans="1:16" ht="13.2" customHeight="1">
      <c r="A671" t="s">
        <v>40</v>
      </c>
      <c r="B671" s="10" t="s">
        <v>770</v>
      </c>
      <c r="C671" s="10" t="s">
        <v>771</v>
      </c>
      <c r="E671" s="27" t="s">
        <v>772</v>
      </c>
      <c r="F671" s="28" t="s">
        <v>148</v>
      </c>
      <c r="G671" s="29">
        <v>1.099</v>
      </c>
      <c r="H671" s="28">
        <v>0</v>
      </c>
      <c r="I671" s="28">
        <f>ROUND(G671*H671,6)</f>
        <v>0</v>
      </c>
      <c r="L671" s="30">
        <v>0</v>
      </c>
      <c r="M671" s="31">
        <f>ROUND(ROUND(L671,2)*ROUND(G671,3),2)</f>
        <v>0</v>
      </c>
      <c r="N671" s="28" t="s">
        <v>52</v>
      </c>
      <c r="O671">
        <f>(M671*21)/100</f>
        <v>0</v>
      </c>
      <c r="P671" t="s">
        <v>47</v>
      </c>
    </row>
    <row r="672" spans="1:5" ht="13.2" customHeight="1">
      <c r="A672" s="32" t="s">
        <v>48</v>
      </c>
      <c r="E672" s="33" t="s">
        <v>773</v>
      </c>
    </row>
    <row r="673" spans="1:5" ht="13.2" customHeight="1">
      <c r="A673" s="32" t="s">
        <v>49</v>
      </c>
      <c r="E673" s="34" t="s">
        <v>774</v>
      </c>
    </row>
    <row r="674" ht="13.2" customHeight="1">
      <c r="E674" s="33" t="s">
        <v>765</v>
      </c>
    </row>
    <row r="675" spans="1:13" ht="13.2" customHeight="1">
      <c r="A675" t="s">
        <v>37</v>
      </c>
      <c r="C675" s="11" t="s">
        <v>775</v>
      </c>
      <c r="E675" s="35" t="s">
        <v>776</v>
      </c>
      <c r="J675" s="31">
        <f>0</f>
        <v>0</v>
      </c>
      <c r="K675" s="31">
        <f>0</f>
        <v>0</v>
      </c>
      <c r="L675" s="31">
        <f>0+L676+L680+L684+L688+L692+L696+L700+L704+L708+L712+L716+L720+L724+L728+L732+L736+L740+L744+L748+L752+L756+L760+L764+L768+L772+L776+L780</f>
        <v>0</v>
      </c>
      <c r="M675" s="31">
        <f>0+M676+M680+M684+M688+M692+M696+M700+M704+M708+M712+M716+M720+M724+M728+M732+M736+M740+M744+M748+M752+M756+M760+M764+M768+M772+M776+M780</f>
        <v>0</v>
      </c>
    </row>
    <row r="676" spans="1:16" ht="13.2" customHeight="1">
      <c r="A676" t="s">
        <v>40</v>
      </c>
      <c r="B676" s="10" t="s">
        <v>777</v>
      </c>
      <c r="C676" s="10" t="s">
        <v>778</v>
      </c>
      <c r="E676" s="27" t="s">
        <v>779</v>
      </c>
      <c r="F676" s="28" t="s">
        <v>63</v>
      </c>
      <c r="G676" s="29">
        <v>5.46</v>
      </c>
      <c r="H676" s="28">
        <v>5E-05</v>
      </c>
      <c r="I676" s="28">
        <f>ROUND(G676*H676,6)</f>
        <v>0.000273</v>
      </c>
      <c r="L676" s="30">
        <v>0</v>
      </c>
      <c r="M676" s="31">
        <f>ROUND(ROUND(L676,2)*ROUND(G676,3),2)</f>
        <v>0</v>
      </c>
      <c r="N676" s="28" t="s">
        <v>52</v>
      </c>
      <c r="O676">
        <f>(M676*21)/100</f>
        <v>0</v>
      </c>
      <c r="P676" t="s">
        <v>47</v>
      </c>
    </row>
    <row r="677" spans="1:5" ht="13.2" customHeight="1">
      <c r="A677" s="32" t="s">
        <v>48</v>
      </c>
      <c r="E677" s="33" t="s">
        <v>779</v>
      </c>
    </row>
    <row r="678" spans="1:5" ht="13.2" customHeight="1">
      <c r="A678" s="32" t="s">
        <v>49</v>
      </c>
      <c r="E678" s="34" t="s">
        <v>780</v>
      </c>
    </row>
    <row r="679" ht="13.2" customHeight="1">
      <c r="E679" s="33" t="s">
        <v>781</v>
      </c>
    </row>
    <row r="680" spans="1:16" ht="13.2" customHeight="1">
      <c r="A680" t="s">
        <v>40</v>
      </c>
      <c r="B680" s="10" t="s">
        <v>782</v>
      </c>
      <c r="C680" s="10" t="s">
        <v>783</v>
      </c>
      <c r="E680" s="27" t="s">
        <v>784</v>
      </c>
      <c r="F680" s="28" t="s">
        <v>63</v>
      </c>
      <c r="G680" s="29">
        <v>34.542</v>
      </c>
      <c r="H680" s="28">
        <v>5E-05</v>
      </c>
      <c r="I680" s="28">
        <f>ROUND(G680*H680,6)</f>
        <v>0.001727</v>
      </c>
      <c r="L680" s="30">
        <v>0</v>
      </c>
      <c r="M680" s="31">
        <f>ROUND(ROUND(L680,2)*ROUND(G680,3),2)</f>
        <v>0</v>
      </c>
      <c r="N680" s="28" t="s">
        <v>52</v>
      </c>
      <c r="O680">
        <f>(M680*21)/100</f>
        <v>0</v>
      </c>
      <c r="P680" t="s">
        <v>47</v>
      </c>
    </row>
    <row r="681" spans="1:5" ht="13.2" customHeight="1">
      <c r="A681" s="32" t="s">
        <v>48</v>
      </c>
      <c r="E681" s="33" t="s">
        <v>784</v>
      </c>
    </row>
    <row r="682" spans="1:5" ht="13.2" customHeight="1">
      <c r="A682" s="32" t="s">
        <v>49</v>
      </c>
      <c r="E682" s="34" t="s">
        <v>785</v>
      </c>
    </row>
    <row r="683" ht="13.2" customHeight="1">
      <c r="E683" s="33" t="s">
        <v>781</v>
      </c>
    </row>
    <row r="684" spans="1:16" ht="13.2" customHeight="1">
      <c r="A684" t="s">
        <v>40</v>
      </c>
      <c r="B684" s="10" t="s">
        <v>786</v>
      </c>
      <c r="C684" s="10" t="s">
        <v>787</v>
      </c>
      <c r="E684" s="27" t="s">
        <v>788</v>
      </c>
      <c r="F684" s="28" t="s">
        <v>81</v>
      </c>
      <c r="G684" s="29">
        <v>1.6</v>
      </c>
      <c r="H684" s="28">
        <v>6E-05</v>
      </c>
      <c r="I684" s="28">
        <f>ROUND(G684*H684,6)</f>
        <v>9.6E-05</v>
      </c>
      <c r="L684" s="30">
        <v>0</v>
      </c>
      <c r="M684" s="31">
        <f>ROUND(ROUND(L684,2)*ROUND(G684,3),2)</f>
        <v>0</v>
      </c>
      <c r="N684" s="28" t="s">
        <v>52</v>
      </c>
      <c r="O684">
        <f>(M684*21)/100</f>
        <v>0</v>
      </c>
      <c r="P684" t="s">
        <v>47</v>
      </c>
    </row>
    <row r="685" spans="1:5" ht="13.2" customHeight="1">
      <c r="A685" s="32" t="s">
        <v>48</v>
      </c>
      <c r="E685" s="33" t="s">
        <v>788</v>
      </c>
    </row>
    <row r="686" spans="1:5" ht="13.2" customHeight="1">
      <c r="A686" s="32" t="s">
        <v>49</v>
      </c>
      <c r="E686" s="34" t="s">
        <v>43</v>
      </c>
    </row>
    <row r="687" ht="13.2" customHeight="1">
      <c r="E687" s="33" t="s">
        <v>789</v>
      </c>
    </row>
    <row r="688" spans="1:16" ht="13.2" customHeight="1">
      <c r="A688" t="s">
        <v>40</v>
      </c>
      <c r="B688" s="10" t="s">
        <v>790</v>
      </c>
      <c r="C688" s="10" t="s">
        <v>791</v>
      </c>
      <c r="E688" s="27" t="s">
        <v>792</v>
      </c>
      <c r="F688" s="28" t="s">
        <v>81</v>
      </c>
      <c r="G688" s="29">
        <v>4</v>
      </c>
      <c r="H688" s="28">
        <v>0</v>
      </c>
      <c r="I688" s="28">
        <f>ROUND(G688*H688,6)</f>
        <v>0</v>
      </c>
      <c r="L688" s="30">
        <v>0</v>
      </c>
      <c r="M688" s="31">
        <f>ROUND(ROUND(L688,2)*ROUND(G688,3),2)</f>
        <v>0</v>
      </c>
      <c r="N688" s="28" t="s">
        <v>52</v>
      </c>
      <c r="O688">
        <f>(M688*21)/100</f>
        <v>0</v>
      </c>
      <c r="P688" t="s">
        <v>47</v>
      </c>
    </row>
    <row r="689" spans="1:5" ht="13.2" customHeight="1">
      <c r="A689" s="32" t="s">
        <v>48</v>
      </c>
      <c r="E689" s="33" t="s">
        <v>792</v>
      </c>
    </row>
    <row r="690" spans="1:5" ht="13.2" customHeight="1">
      <c r="A690" s="32" t="s">
        <v>49</v>
      </c>
      <c r="E690" s="34" t="s">
        <v>43</v>
      </c>
    </row>
    <row r="691" ht="13.2" customHeight="1">
      <c r="E691" s="33" t="s">
        <v>793</v>
      </c>
    </row>
    <row r="692" spans="1:16" ht="13.2" customHeight="1">
      <c r="A692" t="s">
        <v>40</v>
      </c>
      <c r="B692" s="10" t="s">
        <v>794</v>
      </c>
      <c r="C692" s="10" t="s">
        <v>795</v>
      </c>
      <c r="E692" s="27" t="s">
        <v>796</v>
      </c>
      <c r="F692" s="28" t="s">
        <v>67</v>
      </c>
      <c r="G692" s="29">
        <v>8</v>
      </c>
      <c r="H692" s="28">
        <v>0.0002</v>
      </c>
      <c r="I692" s="28">
        <f>ROUND(G692*H692,6)</f>
        <v>0.0016</v>
      </c>
      <c r="L692" s="30">
        <v>0</v>
      </c>
      <c r="M692" s="31">
        <f>ROUND(ROUND(L692,2)*ROUND(G692,3),2)</f>
        <v>0</v>
      </c>
      <c r="N692" s="28" t="s">
        <v>52</v>
      </c>
      <c r="O692">
        <f>(M692*21)/100</f>
        <v>0</v>
      </c>
      <c r="P692" t="s">
        <v>47</v>
      </c>
    </row>
    <row r="693" spans="1:5" ht="13.2" customHeight="1">
      <c r="A693" s="32" t="s">
        <v>48</v>
      </c>
      <c r="E693" s="33" t="s">
        <v>796</v>
      </c>
    </row>
    <row r="694" spans="1:5" ht="13.2" customHeight="1">
      <c r="A694" s="32" t="s">
        <v>49</v>
      </c>
      <c r="E694" s="34" t="s">
        <v>797</v>
      </c>
    </row>
    <row r="695" ht="13.2" customHeight="1">
      <c r="E695" s="33" t="s">
        <v>793</v>
      </c>
    </row>
    <row r="696" spans="1:16" ht="13.2" customHeight="1">
      <c r="A696" t="s">
        <v>40</v>
      </c>
      <c r="B696" s="10" t="s">
        <v>798</v>
      </c>
      <c r="C696" s="10" t="s">
        <v>799</v>
      </c>
      <c r="E696" s="27" t="s">
        <v>800</v>
      </c>
      <c r="F696" s="28" t="s">
        <v>67</v>
      </c>
      <c r="G696" s="29">
        <v>1</v>
      </c>
      <c r="H696" s="28">
        <v>0</v>
      </c>
      <c r="I696" s="28">
        <f>ROUND(G696*H696,6)</f>
        <v>0</v>
      </c>
      <c r="L696" s="30">
        <v>0</v>
      </c>
      <c r="M696" s="31">
        <f>ROUND(ROUND(L696,2)*ROUND(G696,3),2)</f>
        <v>0</v>
      </c>
      <c r="N696" s="28" t="s">
        <v>52</v>
      </c>
      <c r="O696">
        <f>(M696*21)/100</f>
        <v>0</v>
      </c>
      <c r="P696" t="s">
        <v>47</v>
      </c>
    </row>
    <row r="697" spans="1:5" ht="13.2" customHeight="1">
      <c r="A697" s="32" t="s">
        <v>48</v>
      </c>
      <c r="E697" s="33" t="s">
        <v>800</v>
      </c>
    </row>
    <row r="698" spans="1:5" ht="13.2" customHeight="1">
      <c r="A698" s="32" t="s">
        <v>49</v>
      </c>
      <c r="E698" s="34" t="s">
        <v>801</v>
      </c>
    </row>
    <row r="699" ht="13.2" customHeight="1">
      <c r="E699" s="33" t="s">
        <v>802</v>
      </c>
    </row>
    <row r="700" spans="1:16" ht="13.2" customHeight="1">
      <c r="A700" t="s">
        <v>40</v>
      </c>
      <c r="B700" s="10" t="s">
        <v>803</v>
      </c>
      <c r="C700" s="10" t="s">
        <v>804</v>
      </c>
      <c r="E700" s="27" t="s">
        <v>805</v>
      </c>
      <c r="F700" s="28" t="s">
        <v>63</v>
      </c>
      <c r="G700" s="29">
        <v>17.598</v>
      </c>
      <c r="H700" s="28">
        <v>0.00038</v>
      </c>
      <c r="I700" s="28">
        <f>ROUND(G700*H700,6)</f>
        <v>0.006687</v>
      </c>
      <c r="L700" s="30">
        <v>0</v>
      </c>
      <c r="M700" s="31">
        <f>ROUND(ROUND(L700,2)*ROUND(G700,3),2)</f>
        <v>0</v>
      </c>
      <c r="N700" s="28" t="s">
        <v>52</v>
      </c>
      <c r="O700">
        <f>(M700*21)/100</f>
        <v>0</v>
      </c>
      <c r="P700" t="s">
        <v>47</v>
      </c>
    </row>
    <row r="701" spans="1:5" ht="13.2" customHeight="1">
      <c r="A701" s="32" t="s">
        <v>48</v>
      </c>
      <c r="E701" s="33" t="s">
        <v>805</v>
      </c>
    </row>
    <row r="702" spans="1:5" ht="132" customHeight="1">
      <c r="A702" s="32" t="s">
        <v>49</v>
      </c>
      <c r="E702" s="34" t="s">
        <v>806</v>
      </c>
    </row>
    <row r="703" ht="13.2" customHeight="1">
      <c r="E703" s="33" t="s">
        <v>807</v>
      </c>
    </row>
    <row r="704" spans="1:16" ht="13.2" customHeight="1">
      <c r="A704" t="s">
        <v>40</v>
      </c>
      <c r="B704" s="10" t="s">
        <v>808</v>
      </c>
      <c r="C704" s="10" t="s">
        <v>809</v>
      </c>
      <c r="E704" s="27" t="s">
        <v>810</v>
      </c>
      <c r="F704" s="28" t="s">
        <v>63</v>
      </c>
      <c r="G704" s="29">
        <v>5.122</v>
      </c>
      <c r="H704" s="28">
        <v>9E-05</v>
      </c>
      <c r="I704" s="28">
        <f>ROUND(G704*H704,6)</f>
        <v>0.000461</v>
      </c>
      <c r="L704" s="30">
        <v>0</v>
      </c>
      <c r="M704" s="31">
        <f>ROUND(ROUND(L704,2)*ROUND(G704,3),2)</f>
        <v>0</v>
      </c>
      <c r="N704" s="28" t="s">
        <v>52</v>
      </c>
      <c r="O704">
        <f>(M704*21)/100</f>
        <v>0</v>
      </c>
      <c r="P704" t="s">
        <v>47</v>
      </c>
    </row>
    <row r="705" spans="1:5" ht="13.2" customHeight="1">
      <c r="A705" s="32" t="s">
        <v>48</v>
      </c>
      <c r="E705" s="33" t="s">
        <v>810</v>
      </c>
    </row>
    <row r="706" spans="1:5" ht="52.8" customHeight="1">
      <c r="A706" s="32" t="s">
        <v>49</v>
      </c>
      <c r="E706" s="34" t="s">
        <v>811</v>
      </c>
    </row>
    <row r="707" ht="13.2" customHeight="1">
      <c r="E707" s="33" t="s">
        <v>807</v>
      </c>
    </row>
    <row r="708" spans="1:16" ht="13.2" customHeight="1">
      <c r="A708" t="s">
        <v>40</v>
      </c>
      <c r="B708" s="10" t="s">
        <v>812</v>
      </c>
      <c r="C708" s="10" t="s">
        <v>813</v>
      </c>
      <c r="E708" s="27" t="s">
        <v>814</v>
      </c>
      <c r="F708" s="28" t="s">
        <v>81</v>
      </c>
      <c r="G708" s="29">
        <v>4.5</v>
      </c>
      <c r="H708" s="28">
        <v>5E-05</v>
      </c>
      <c r="I708" s="28">
        <f>ROUND(G708*H708,6)</f>
        <v>0.000225</v>
      </c>
      <c r="L708" s="30">
        <v>0</v>
      </c>
      <c r="M708" s="31">
        <f>ROUND(ROUND(L708,2)*ROUND(G708,3),2)</f>
        <v>0</v>
      </c>
      <c r="N708" s="28" t="s">
        <v>52</v>
      </c>
      <c r="O708">
        <f>(M708*21)/100</f>
        <v>0</v>
      </c>
      <c r="P708" t="s">
        <v>47</v>
      </c>
    </row>
    <row r="709" spans="1:5" ht="13.2" customHeight="1">
      <c r="A709" s="32" t="s">
        <v>48</v>
      </c>
      <c r="E709" s="33" t="s">
        <v>814</v>
      </c>
    </row>
    <row r="710" spans="1:5" ht="13.2" customHeight="1">
      <c r="A710" s="32" t="s">
        <v>49</v>
      </c>
      <c r="E710" s="34" t="s">
        <v>43</v>
      </c>
    </row>
    <row r="711" ht="13.2" customHeight="1">
      <c r="E711" s="33" t="s">
        <v>43</v>
      </c>
    </row>
    <row r="712" spans="1:16" ht="13.2" customHeight="1">
      <c r="A712" t="s">
        <v>40</v>
      </c>
      <c r="B712" s="10" t="s">
        <v>815</v>
      </c>
      <c r="C712" s="10" t="s">
        <v>816</v>
      </c>
      <c r="E712" s="27" t="s">
        <v>817</v>
      </c>
      <c r="F712" s="28" t="s">
        <v>323</v>
      </c>
      <c r="G712" s="29">
        <v>500</v>
      </c>
      <c r="H712" s="28">
        <v>7E-05</v>
      </c>
      <c r="I712" s="28">
        <f>ROUND(G712*H712,6)</f>
        <v>0.035</v>
      </c>
      <c r="L712" s="30">
        <v>0</v>
      </c>
      <c r="M712" s="31">
        <f>ROUND(ROUND(L712,2)*ROUND(G712,3),2)</f>
        <v>0</v>
      </c>
      <c r="N712" s="28" t="s">
        <v>52</v>
      </c>
      <c r="O712">
        <f>(M712*21)/100</f>
        <v>0</v>
      </c>
      <c r="P712" t="s">
        <v>47</v>
      </c>
    </row>
    <row r="713" spans="1:5" ht="13.2" customHeight="1">
      <c r="A713" s="32" t="s">
        <v>48</v>
      </c>
      <c r="E713" s="33" t="s">
        <v>817</v>
      </c>
    </row>
    <row r="714" spans="1:5" ht="13.2" customHeight="1">
      <c r="A714" s="32" t="s">
        <v>49</v>
      </c>
      <c r="E714" s="34" t="s">
        <v>818</v>
      </c>
    </row>
    <row r="715" ht="13.2" customHeight="1">
      <c r="E715" s="33" t="s">
        <v>819</v>
      </c>
    </row>
    <row r="716" spans="1:16" ht="13.2" customHeight="1">
      <c r="A716" t="s">
        <v>40</v>
      </c>
      <c r="B716" s="10" t="s">
        <v>820</v>
      </c>
      <c r="C716" s="10" t="s">
        <v>821</v>
      </c>
      <c r="E716" s="27" t="s">
        <v>822</v>
      </c>
      <c r="F716" s="28" t="s">
        <v>323</v>
      </c>
      <c r="G716" s="29">
        <v>500</v>
      </c>
      <c r="H716" s="28">
        <v>0</v>
      </c>
      <c r="I716" s="28">
        <f>ROUND(G716*H716,6)</f>
        <v>0</v>
      </c>
      <c r="L716" s="30">
        <v>0</v>
      </c>
      <c r="M716" s="31">
        <f>ROUND(ROUND(L716,2)*ROUND(G716,3),2)</f>
        <v>0</v>
      </c>
      <c r="N716" s="28" t="s">
        <v>57</v>
      </c>
      <c r="O716">
        <f>(M716*21)/100</f>
        <v>0</v>
      </c>
      <c r="P716" t="s">
        <v>47</v>
      </c>
    </row>
    <row r="717" spans="1:5" ht="13.2" customHeight="1">
      <c r="A717" s="32" t="s">
        <v>48</v>
      </c>
      <c r="E717" s="33" t="s">
        <v>822</v>
      </c>
    </row>
    <row r="718" spans="1:5" ht="13.2" customHeight="1">
      <c r="A718" s="32" t="s">
        <v>49</v>
      </c>
      <c r="E718" s="34" t="s">
        <v>43</v>
      </c>
    </row>
    <row r="719" ht="13.2" customHeight="1">
      <c r="E719" s="33" t="s">
        <v>43</v>
      </c>
    </row>
    <row r="720" spans="1:16" ht="13.2" customHeight="1">
      <c r="A720" t="s">
        <v>40</v>
      </c>
      <c r="B720" s="10" t="s">
        <v>823</v>
      </c>
      <c r="C720" s="10" t="s">
        <v>824</v>
      </c>
      <c r="E720" s="27" t="s">
        <v>825</v>
      </c>
      <c r="F720" s="28" t="s">
        <v>67</v>
      </c>
      <c r="G720" s="29">
        <v>1</v>
      </c>
      <c r="H720" s="28">
        <v>0</v>
      </c>
      <c r="I720" s="28">
        <f>ROUND(G720*H720,6)</f>
        <v>0</v>
      </c>
      <c r="L720" s="30">
        <v>0</v>
      </c>
      <c r="M720" s="31">
        <f>ROUND(ROUND(L720,2)*ROUND(G720,3),2)</f>
        <v>0</v>
      </c>
      <c r="N720" s="28" t="s">
        <v>57</v>
      </c>
      <c r="O720">
        <f>(M720*21)/100</f>
        <v>0</v>
      </c>
      <c r="P720" t="s">
        <v>47</v>
      </c>
    </row>
    <row r="721" spans="1:5" ht="13.2" customHeight="1">
      <c r="A721" s="32" t="s">
        <v>48</v>
      </c>
      <c r="E721" s="33" t="s">
        <v>825</v>
      </c>
    </row>
    <row r="722" spans="1:5" ht="13.2" customHeight="1">
      <c r="A722" s="32" t="s">
        <v>49</v>
      </c>
      <c r="E722" s="34" t="s">
        <v>801</v>
      </c>
    </row>
    <row r="723" ht="13.2" customHeight="1">
      <c r="E723" s="33" t="s">
        <v>43</v>
      </c>
    </row>
    <row r="724" spans="1:16" ht="13.2" customHeight="1">
      <c r="A724" t="s">
        <v>40</v>
      </c>
      <c r="B724" s="10" t="s">
        <v>826</v>
      </c>
      <c r="C724" s="10" t="s">
        <v>827</v>
      </c>
      <c r="E724" s="27" t="s">
        <v>828</v>
      </c>
      <c r="F724" s="28" t="s">
        <v>67</v>
      </c>
      <c r="G724" s="29">
        <v>1</v>
      </c>
      <c r="H724" s="28">
        <v>0</v>
      </c>
      <c r="I724" s="28">
        <f>ROUND(G724*H724,6)</f>
        <v>0</v>
      </c>
      <c r="L724" s="30">
        <v>0</v>
      </c>
      <c r="M724" s="31">
        <f>ROUND(ROUND(L724,2)*ROUND(G724,3),2)</f>
        <v>0</v>
      </c>
      <c r="N724" s="28" t="s">
        <v>57</v>
      </c>
      <c r="O724">
        <f>(M724*21)/100</f>
        <v>0</v>
      </c>
      <c r="P724" t="s">
        <v>47</v>
      </c>
    </row>
    <row r="725" spans="1:5" ht="13.2" customHeight="1">
      <c r="A725" s="32" t="s">
        <v>48</v>
      </c>
      <c r="E725" s="33" t="s">
        <v>828</v>
      </c>
    </row>
    <row r="726" spans="1:5" ht="13.2" customHeight="1">
      <c r="A726" s="32" t="s">
        <v>49</v>
      </c>
      <c r="E726" s="34" t="s">
        <v>43</v>
      </c>
    </row>
    <row r="727" ht="13.2" customHeight="1">
      <c r="E727" s="33" t="s">
        <v>43</v>
      </c>
    </row>
    <row r="728" spans="1:16" ht="13.2" customHeight="1">
      <c r="A728" t="s">
        <v>40</v>
      </c>
      <c r="B728" s="10" t="s">
        <v>829</v>
      </c>
      <c r="C728" s="10" t="s">
        <v>830</v>
      </c>
      <c r="E728" s="27" t="s">
        <v>831</v>
      </c>
      <c r="F728" s="28" t="s">
        <v>67</v>
      </c>
      <c r="G728" s="29">
        <v>1</v>
      </c>
      <c r="H728" s="28">
        <v>0</v>
      </c>
      <c r="I728" s="28">
        <f>ROUND(G728*H728,6)</f>
        <v>0</v>
      </c>
      <c r="L728" s="30">
        <v>0</v>
      </c>
      <c r="M728" s="31">
        <f>ROUND(ROUND(L728,2)*ROUND(G728,3),2)</f>
        <v>0</v>
      </c>
      <c r="N728" s="28" t="s">
        <v>57</v>
      </c>
      <c r="O728">
        <f>(M728*21)/100</f>
        <v>0</v>
      </c>
      <c r="P728" t="s">
        <v>47</v>
      </c>
    </row>
    <row r="729" spans="1:5" ht="13.2" customHeight="1">
      <c r="A729" s="32" t="s">
        <v>48</v>
      </c>
      <c r="E729" s="33" t="s">
        <v>831</v>
      </c>
    </row>
    <row r="730" spans="1:5" ht="13.2" customHeight="1">
      <c r="A730" s="32" t="s">
        <v>49</v>
      </c>
      <c r="E730" s="34" t="s">
        <v>43</v>
      </c>
    </row>
    <row r="731" ht="13.2" customHeight="1">
      <c r="E731" s="33" t="s">
        <v>43</v>
      </c>
    </row>
    <row r="732" spans="1:16" ht="13.2" customHeight="1">
      <c r="A732" t="s">
        <v>40</v>
      </c>
      <c r="B732" s="10" t="s">
        <v>832</v>
      </c>
      <c r="C732" s="10" t="s">
        <v>833</v>
      </c>
      <c r="E732" s="27" t="s">
        <v>834</v>
      </c>
      <c r="F732" s="28" t="s">
        <v>67</v>
      </c>
      <c r="G732" s="29">
        <v>7</v>
      </c>
      <c r="H732" s="28">
        <v>0.01</v>
      </c>
      <c r="I732" s="28">
        <f>ROUND(G732*H732,6)</f>
        <v>0.07</v>
      </c>
      <c r="L732" s="30">
        <v>0</v>
      </c>
      <c r="M732" s="31">
        <f>ROUND(ROUND(L732,2)*ROUND(G732,3),2)</f>
        <v>0</v>
      </c>
      <c r="N732" s="28" t="s">
        <v>57</v>
      </c>
      <c r="O732">
        <f>(M732*21)/100</f>
        <v>0</v>
      </c>
      <c r="P732" t="s">
        <v>47</v>
      </c>
    </row>
    <row r="733" spans="1:5" ht="13.2" customHeight="1">
      <c r="A733" s="32" t="s">
        <v>48</v>
      </c>
      <c r="E733" s="33" t="s">
        <v>834</v>
      </c>
    </row>
    <row r="734" spans="1:5" ht="13.2" customHeight="1">
      <c r="A734" s="32" t="s">
        <v>49</v>
      </c>
      <c r="E734" s="34" t="s">
        <v>43</v>
      </c>
    </row>
    <row r="735" ht="13.2" customHeight="1">
      <c r="E735" s="33" t="s">
        <v>43</v>
      </c>
    </row>
    <row r="736" spans="1:16" ht="13.2" customHeight="1">
      <c r="A736" t="s">
        <v>40</v>
      </c>
      <c r="B736" s="10" t="s">
        <v>835</v>
      </c>
      <c r="C736" s="10" t="s">
        <v>836</v>
      </c>
      <c r="E736" s="27" t="s">
        <v>837</v>
      </c>
      <c r="F736" s="28" t="s">
        <v>67</v>
      </c>
      <c r="G736" s="29">
        <v>1</v>
      </c>
      <c r="H736" s="28">
        <v>0.01</v>
      </c>
      <c r="I736" s="28">
        <f>ROUND(G736*H736,6)</f>
        <v>0.01</v>
      </c>
      <c r="L736" s="30">
        <v>0</v>
      </c>
      <c r="M736" s="31">
        <f>ROUND(ROUND(L736,2)*ROUND(G736,3),2)</f>
        <v>0</v>
      </c>
      <c r="N736" s="28" t="s">
        <v>57</v>
      </c>
      <c r="O736">
        <f>(M736*21)/100</f>
        <v>0</v>
      </c>
      <c r="P736" t="s">
        <v>47</v>
      </c>
    </row>
    <row r="737" spans="1:5" ht="13.2" customHeight="1">
      <c r="A737" s="32" t="s">
        <v>48</v>
      </c>
      <c r="E737" s="33" t="s">
        <v>837</v>
      </c>
    </row>
    <row r="738" spans="1:5" ht="13.2" customHeight="1">
      <c r="A738" s="32" t="s">
        <v>49</v>
      </c>
      <c r="E738" s="34" t="s">
        <v>43</v>
      </c>
    </row>
    <row r="739" ht="13.2" customHeight="1">
      <c r="E739" s="33" t="s">
        <v>43</v>
      </c>
    </row>
    <row r="740" spans="1:16" ht="13.2" customHeight="1">
      <c r="A740" t="s">
        <v>40</v>
      </c>
      <c r="B740" s="10" t="s">
        <v>838</v>
      </c>
      <c r="C740" s="10" t="s">
        <v>839</v>
      </c>
      <c r="E740" s="27" t="s">
        <v>840</v>
      </c>
      <c r="F740" s="28" t="s">
        <v>67</v>
      </c>
      <c r="G740" s="29">
        <v>3</v>
      </c>
      <c r="H740" s="28">
        <v>0.01</v>
      </c>
      <c r="I740" s="28">
        <f>ROUND(G740*H740,6)</f>
        <v>0.03</v>
      </c>
      <c r="L740" s="30">
        <v>0</v>
      </c>
      <c r="M740" s="31">
        <f>ROUND(ROUND(L740,2)*ROUND(G740,3),2)</f>
        <v>0</v>
      </c>
      <c r="N740" s="28" t="s">
        <v>57</v>
      </c>
      <c r="O740">
        <f>(M740*21)/100</f>
        <v>0</v>
      </c>
      <c r="P740" t="s">
        <v>47</v>
      </c>
    </row>
    <row r="741" spans="1:5" ht="13.2" customHeight="1">
      <c r="A741" s="32" t="s">
        <v>48</v>
      </c>
      <c r="E741" s="33" t="s">
        <v>840</v>
      </c>
    </row>
    <row r="742" spans="1:5" ht="13.2" customHeight="1">
      <c r="A742" s="32" t="s">
        <v>49</v>
      </c>
      <c r="E742" s="34" t="s">
        <v>43</v>
      </c>
    </row>
    <row r="743" ht="13.2" customHeight="1">
      <c r="E743" s="33" t="s">
        <v>43</v>
      </c>
    </row>
    <row r="744" spans="1:16" ht="13.2" customHeight="1">
      <c r="A744" t="s">
        <v>40</v>
      </c>
      <c r="B744" s="10" t="s">
        <v>841</v>
      </c>
      <c r="C744" s="10" t="s">
        <v>842</v>
      </c>
      <c r="E744" s="27" t="s">
        <v>843</v>
      </c>
      <c r="F744" s="28" t="s">
        <v>67</v>
      </c>
      <c r="G744" s="29">
        <v>1</v>
      </c>
      <c r="H744" s="28">
        <v>0.01</v>
      </c>
      <c r="I744" s="28">
        <f>ROUND(G744*H744,6)</f>
        <v>0.01</v>
      </c>
      <c r="L744" s="30">
        <v>0</v>
      </c>
      <c r="M744" s="31">
        <f>ROUND(ROUND(L744,2)*ROUND(G744,3),2)</f>
        <v>0</v>
      </c>
      <c r="N744" s="28" t="s">
        <v>57</v>
      </c>
      <c r="O744">
        <f>(M744*21)/100</f>
        <v>0</v>
      </c>
      <c r="P744" t="s">
        <v>47</v>
      </c>
    </row>
    <row r="745" spans="1:5" ht="13.2" customHeight="1">
      <c r="A745" s="32" t="s">
        <v>48</v>
      </c>
      <c r="E745" s="33" t="s">
        <v>843</v>
      </c>
    </row>
    <row r="746" spans="1:5" ht="13.2" customHeight="1">
      <c r="A746" s="32" t="s">
        <v>49</v>
      </c>
      <c r="E746" s="34" t="s">
        <v>43</v>
      </c>
    </row>
    <row r="747" ht="13.2" customHeight="1">
      <c r="E747" s="33" t="s">
        <v>43</v>
      </c>
    </row>
    <row r="748" spans="1:16" ht="13.2" customHeight="1">
      <c r="A748" t="s">
        <v>40</v>
      </c>
      <c r="B748" s="10" t="s">
        <v>844</v>
      </c>
      <c r="C748" s="10" t="s">
        <v>845</v>
      </c>
      <c r="E748" s="27" t="s">
        <v>846</v>
      </c>
      <c r="F748" s="28" t="s">
        <v>67</v>
      </c>
      <c r="G748" s="29">
        <v>2</v>
      </c>
      <c r="H748" s="28">
        <v>0.01</v>
      </c>
      <c r="I748" s="28">
        <f>ROUND(G748*H748,6)</f>
        <v>0.02</v>
      </c>
      <c r="L748" s="30">
        <v>0</v>
      </c>
      <c r="M748" s="31">
        <f>ROUND(ROUND(L748,2)*ROUND(G748,3),2)</f>
        <v>0</v>
      </c>
      <c r="N748" s="28" t="s">
        <v>57</v>
      </c>
      <c r="O748">
        <f>(M748*21)/100</f>
        <v>0</v>
      </c>
      <c r="P748" t="s">
        <v>47</v>
      </c>
    </row>
    <row r="749" spans="1:5" ht="13.2" customHeight="1">
      <c r="A749" s="32" t="s">
        <v>48</v>
      </c>
      <c r="E749" s="33" t="s">
        <v>846</v>
      </c>
    </row>
    <row r="750" spans="1:5" ht="13.2" customHeight="1">
      <c r="A750" s="32" t="s">
        <v>49</v>
      </c>
      <c r="E750" s="34" t="s">
        <v>43</v>
      </c>
    </row>
    <row r="751" ht="13.2" customHeight="1">
      <c r="E751" s="33" t="s">
        <v>43</v>
      </c>
    </row>
    <row r="752" spans="1:16" ht="13.2" customHeight="1">
      <c r="A752" t="s">
        <v>40</v>
      </c>
      <c r="B752" s="10" t="s">
        <v>847</v>
      </c>
      <c r="C752" s="10" t="s">
        <v>848</v>
      </c>
      <c r="E752" s="27" t="s">
        <v>849</v>
      </c>
      <c r="F752" s="28" t="s">
        <v>67</v>
      </c>
      <c r="G752" s="29">
        <v>1</v>
      </c>
      <c r="H752" s="28">
        <v>0.025</v>
      </c>
      <c r="I752" s="28">
        <f>ROUND(G752*H752,6)</f>
        <v>0.025</v>
      </c>
      <c r="L752" s="30">
        <v>0</v>
      </c>
      <c r="M752" s="31">
        <f>ROUND(ROUND(L752,2)*ROUND(G752,3),2)</f>
        <v>0</v>
      </c>
      <c r="N752" s="28" t="s">
        <v>57</v>
      </c>
      <c r="O752">
        <f>(M752*21)/100</f>
        <v>0</v>
      </c>
      <c r="P752" t="s">
        <v>47</v>
      </c>
    </row>
    <row r="753" spans="1:5" ht="13.2" customHeight="1">
      <c r="A753" s="32" t="s">
        <v>48</v>
      </c>
      <c r="E753" s="33" t="s">
        <v>849</v>
      </c>
    </row>
    <row r="754" spans="1:5" ht="13.2" customHeight="1">
      <c r="A754" s="32" t="s">
        <v>49</v>
      </c>
      <c r="E754" s="34" t="s">
        <v>43</v>
      </c>
    </row>
    <row r="755" ht="13.2" customHeight="1">
      <c r="E755" s="33" t="s">
        <v>43</v>
      </c>
    </row>
    <row r="756" spans="1:16" ht="13.2" customHeight="1">
      <c r="A756" t="s">
        <v>40</v>
      </c>
      <c r="B756" s="10" t="s">
        <v>850</v>
      </c>
      <c r="C756" s="10" t="s">
        <v>851</v>
      </c>
      <c r="E756" s="27" t="s">
        <v>852</v>
      </c>
      <c r="F756" s="28" t="s">
        <v>67</v>
      </c>
      <c r="G756" s="29">
        <v>2</v>
      </c>
      <c r="H756" s="28">
        <v>0.025</v>
      </c>
      <c r="I756" s="28">
        <f>ROUND(G756*H756,6)</f>
        <v>0.05</v>
      </c>
      <c r="L756" s="30">
        <v>0</v>
      </c>
      <c r="M756" s="31">
        <f>ROUND(ROUND(L756,2)*ROUND(G756,3),2)</f>
        <v>0</v>
      </c>
      <c r="N756" s="28" t="s">
        <v>57</v>
      </c>
      <c r="O756">
        <f>(M756*21)/100</f>
        <v>0</v>
      </c>
      <c r="P756" t="s">
        <v>47</v>
      </c>
    </row>
    <row r="757" spans="1:5" ht="13.2" customHeight="1">
      <c r="A757" s="32" t="s">
        <v>48</v>
      </c>
      <c r="E757" s="33" t="s">
        <v>852</v>
      </c>
    </row>
    <row r="758" spans="1:5" ht="13.2" customHeight="1">
      <c r="A758" s="32" t="s">
        <v>49</v>
      </c>
      <c r="E758" s="34" t="s">
        <v>43</v>
      </c>
    </row>
    <row r="759" ht="13.2" customHeight="1">
      <c r="E759" s="33" t="s">
        <v>43</v>
      </c>
    </row>
    <row r="760" spans="1:16" ht="13.2" customHeight="1">
      <c r="A760" t="s">
        <v>40</v>
      </c>
      <c r="B760" s="10" t="s">
        <v>853</v>
      </c>
      <c r="C760" s="10" t="s">
        <v>854</v>
      </c>
      <c r="E760" s="27" t="s">
        <v>855</v>
      </c>
      <c r="F760" s="28" t="s">
        <v>67</v>
      </c>
      <c r="G760" s="29">
        <v>1</v>
      </c>
      <c r="H760" s="28">
        <v>0.025</v>
      </c>
      <c r="I760" s="28">
        <f>ROUND(G760*H760,6)</f>
        <v>0.025</v>
      </c>
      <c r="L760" s="30">
        <v>0</v>
      </c>
      <c r="M760" s="31">
        <f>ROUND(ROUND(L760,2)*ROUND(G760,3),2)</f>
        <v>0</v>
      </c>
      <c r="N760" s="28" t="s">
        <v>57</v>
      </c>
      <c r="O760">
        <f>(M760*21)/100</f>
        <v>0</v>
      </c>
      <c r="P760" t="s">
        <v>47</v>
      </c>
    </row>
    <row r="761" spans="1:5" ht="13.2" customHeight="1">
      <c r="A761" s="32" t="s">
        <v>48</v>
      </c>
      <c r="E761" s="33" t="s">
        <v>855</v>
      </c>
    </row>
    <row r="762" spans="1:5" ht="13.2" customHeight="1">
      <c r="A762" s="32" t="s">
        <v>49</v>
      </c>
      <c r="E762" s="34" t="s">
        <v>43</v>
      </c>
    </row>
    <row r="763" ht="13.2" customHeight="1">
      <c r="E763" s="33" t="s">
        <v>43</v>
      </c>
    </row>
    <row r="764" spans="1:16" ht="13.2" customHeight="1">
      <c r="A764" t="s">
        <v>40</v>
      </c>
      <c r="B764" s="10" t="s">
        <v>856</v>
      </c>
      <c r="C764" s="10" t="s">
        <v>857</v>
      </c>
      <c r="E764" s="27" t="s">
        <v>858</v>
      </c>
      <c r="F764" s="28" t="s">
        <v>81</v>
      </c>
      <c r="G764" s="29">
        <v>24</v>
      </c>
      <c r="H764" s="28">
        <v>0.025</v>
      </c>
      <c r="I764" s="28">
        <f>ROUND(G764*H764,6)</f>
        <v>0.6</v>
      </c>
      <c r="L764" s="30">
        <v>0</v>
      </c>
      <c r="M764" s="31">
        <f>ROUND(ROUND(L764,2)*ROUND(G764,3),2)</f>
        <v>0</v>
      </c>
      <c r="N764" s="28" t="s">
        <v>57</v>
      </c>
      <c r="O764">
        <f>(M764*21)/100</f>
        <v>0</v>
      </c>
      <c r="P764" t="s">
        <v>47</v>
      </c>
    </row>
    <row r="765" spans="1:5" ht="13.2" customHeight="1">
      <c r="A765" s="32" t="s">
        <v>48</v>
      </c>
      <c r="E765" s="33" t="s">
        <v>858</v>
      </c>
    </row>
    <row r="766" spans="1:5" ht="13.2" customHeight="1">
      <c r="A766" s="32" t="s">
        <v>49</v>
      </c>
      <c r="E766" s="34" t="s">
        <v>859</v>
      </c>
    </row>
    <row r="767" ht="13.2" customHeight="1">
      <c r="E767" s="33" t="s">
        <v>43</v>
      </c>
    </row>
    <row r="768" spans="1:16" ht="13.2" customHeight="1">
      <c r="A768" t="s">
        <v>40</v>
      </c>
      <c r="B768" s="10" t="s">
        <v>860</v>
      </c>
      <c r="C768" s="10" t="s">
        <v>861</v>
      </c>
      <c r="E768" s="27" t="s">
        <v>858</v>
      </c>
      <c r="F768" s="28" t="s">
        <v>81</v>
      </c>
      <c r="G768" s="29">
        <v>1.6</v>
      </c>
      <c r="H768" s="28">
        <v>0.025</v>
      </c>
      <c r="I768" s="28">
        <f>ROUND(G768*H768,6)</f>
        <v>0.04</v>
      </c>
      <c r="L768" s="30">
        <v>0</v>
      </c>
      <c r="M768" s="31">
        <f>ROUND(ROUND(L768,2)*ROUND(G768,3),2)</f>
        <v>0</v>
      </c>
      <c r="N768" s="28" t="s">
        <v>57</v>
      </c>
      <c r="O768">
        <f>(M768*21)/100</f>
        <v>0</v>
      </c>
      <c r="P768" t="s">
        <v>47</v>
      </c>
    </row>
    <row r="769" spans="1:5" ht="13.2" customHeight="1">
      <c r="A769" s="32" t="s">
        <v>48</v>
      </c>
      <c r="E769" s="33" t="s">
        <v>858</v>
      </c>
    </row>
    <row r="770" spans="1:5" ht="13.2" customHeight="1">
      <c r="A770" s="32" t="s">
        <v>49</v>
      </c>
      <c r="E770" s="34" t="s">
        <v>43</v>
      </c>
    </row>
    <row r="771" ht="13.2" customHeight="1">
      <c r="E771" s="33" t="s">
        <v>43</v>
      </c>
    </row>
    <row r="772" spans="1:16" ht="13.2" customHeight="1">
      <c r="A772" t="s">
        <v>40</v>
      </c>
      <c r="B772" s="10" t="s">
        <v>862</v>
      </c>
      <c r="C772" s="10" t="s">
        <v>863</v>
      </c>
      <c r="E772" s="27" t="s">
        <v>864</v>
      </c>
      <c r="F772" s="28" t="s">
        <v>148</v>
      </c>
      <c r="G772" s="29">
        <v>0.926</v>
      </c>
      <c r="H772" s="28">
        <v>0</v>
      </c>
      <c r="I772" s="28">
        <f>ROUND(G772*H772,6)</f>
        <v>0</v>
      </c>
      <c r="L772" s="30">
        <v>0</v>
      </c>
      <c r="M772" s="31">
        <f>ROUND(ROUND(L772,2)*ROUND(G772,3),2)</f>
        <v>0</v>
      </c>
      <c r="N772" s="28" t="s">
        <v>52</v>
      </c>
      <c r="O772">
        <f>(M772*21)/100</f>
        <v>0</v>
      </c>
      <c r="P772" t="s">
        <v>47</v>
      </c>
    </row>
    <row r="773" spans="1:5" ht="13.2" customHeight="1">
      <c r="A773" s="32" t="s">
        <v>48</v>
      </c>
      <c r="E773" s="33" t="s">
        <v>864</v>
      </c>
    </row>
    <row r="774" spans="1:5" ht="13.2" customHeight="1">
      <c r="A774" s="32" t="s">
        <v>49</v>
      </c>
      <c r="E774" s="34" t="s">
        <v>43</v>
      </c>
    </row>
    <row r="775" ht="13.2" customHeight="1">
      <c r="E775" s="33" t="s">
        <v>865</v>
      </c>
    </row>
    <row r="776" spans="1:16" ht="13.2" customHeight="1">
      <c r="A776" t="s">
        <v>40</v>
      </c>
      <c r="B776" s="10" t="s">
        <v>866</v>
      </c>
      <c r="C776" s="10" t="s">
        <v>867</v>
      </c>
      <c r="E776" s="27" t="s">
        <v>868</v>
      </c>
      <c r="F776" s="28" t="s">
        <v>148</v>
      </c>
      <c r="G776" s="29">
        <v>0.926</v>
      </c>
      <c r="H776" s="28">
        <v>0</v>
      </c>
      <c r="I776" s="28">
        <f>ROUND(G776*H776,6)</f>
        <v>0</v>
      </c>
      <c r="L776" s="30">
        <v>0</v>
      </c>
      <c r="M776" s="31">
        <f>ROUND(ROUND(L776,2)*ROUND(G776,3),2)</f>
        <v>0</v>
      </c>
      <c r="N776" s="28" t="s">
        <v>52</v>
      </c>
      <c r="O776">
        <f>(M776*21)/100</f>
        <v>0</v>
      </c>
      <c r="P776" t="s">
        <v>47</v>
      </c>
    </row>
    <row r="777" spans="1:5" ht="13.2" customHeight="1">
      <c r="A777" s="32" t="s">
        <v>48</v>
      </c>
      <c r="E777" s="33" t="s">
        <v>869</v>
      </c>
    </row>
    <row r="778" spans="1:5" ht="13.2" customHeight="1">
      <c r="A778" s="32" t="s">
        <v>49</v>
      </c>
      <c r="E778" s="34" t="s">
        <v>43</v>
      </c>
    </row>
    <row r="779" ht="13.2" customHeight="1">
      <c r="E779" s="33" t="s">
        <v>865</v>
      </c>
    </row>
    <row r="780" spans="1:16" ht="13.2" customHeight="1">
      <c r="A780" t="s">
        <v>40</v>
      </c>
      <c r="B780" s="10" t="s">
        <v>870</v>
      </c>
      <c r="C780" s="10" t="s">
        <v>871</v>
      </c>
      <c r="E780" s="27" t="s">
        <v>872</v>
      </c>
      <c r="F780" s="28" t="s">
        <v>148</v>
      </c>
      <c r="G780" s="29">
        <v>0.926</v>
      </c>
      <c r="H780" s="28">
        <v>0</v>
      </c>
      <c r="I780" s="28">
        <f>ROUND(G780*H780,6)</f>
        <v>0</v>
      </c>
      <c r="L780" s="30">
        <v>0</v>
      </c>
      <c r="M780" s="31">
        <f>ROUND(ROUND(L780,2)*ROUND(G780,3),2)</f>
        <v>0</v>
      </c>
      <c r="N780" s="28" t="s">
        <v>52</v>
      </c>
      <c r="O780">
        <f>(M780*21)/100</f>
        <v>0</v>
      </c>
      <c r="P780" t="s">
        <v>47</v>
      </c>
    </row>
    <row r="781" spans="1:5" ht="13.2" customHeight="1">
      <c r="A781" s="32" t="s">
        <v>48</v>
      </c>
      <c r="E781" s="33" t="s">
        <v>873</v>
      </c>
    </row>
    <row r="782" spans="1:5" ht="13.2" customHeight="1">
      <c r="A782" s="32" t="s">
        <v>49</v>
      </c>
      <c r="E782" s="34" t="s">
        <v>43</v>
      </c>
    </row>
    <row r="783" ht="13.2" customHeight="1">
      <c r="E783" s="33" t="s">
        <v>865</v>
      </c>
    </row>
    <row r="784" spans="1:13" ht="13.2" customHeight="1">
      <c r="A784" t="s">
        <v>37</v>
      </c>
      <c r="C784" s="11" t="s">
        <v>874</v>
      </c>
      <c r="E784" s="35" t="s">
        <v>875</v>
      </c>
      <c r="J784" s="31">
        <f>0</f>
        <v>0</v>
      </c>
      <c r="K784" s="31">
        <f>0</f>
        <v>0</v>
      </c>
      <c r="L784" s="31">
        <f>0+L785+L789+L793+L797+L801+L805+L809+L813+L817+L821+L825+L829+L833+L837+L841+L845+L849+L853+L857+L861+L865+L869+L873+L877</f>
        <v>0</v>
      </c>
      <c r="M784" s="31">
        <f>0+M785+M789+M793+M797+M801+M805+M809+M813+M817+M821+M825+M829+M833+M837+M841+M845+M849+M853+M857+M861+M865+M869+M873+M877</f>
        <v>0</v>
      </c>
    </row>
    <row r="785" spans="1:16" ht="13.2" customHeight="1">
      <c r="A785" t="s">
        <v>40</v>
      </c>
      <c r="B785" s="10" t="s">
        <v>876</v>
      </c>
      <c r="C785" s="10" t="s">
        <v>877</v>
      </c>
      <c r="E785" s="27" t="s">
        <v>878</v>
      </c>
      <c r="F785" s="28" t="s">
        <v>63</v>
      </c>
      <c r="G785" s="29">
        <v>2.475</v>
      </c>
      <c r="H785" s="28">
        <v>0.07</v>
      </c>
      <c r="I785" s="28">
        <f>ROUND(G785*H785,6)</f>
        <v>0.17325</v>
      </c>
      <c r="L785" s="30">
        <v>0</v>
      </c>
      <c r="M785" s="31">
        <f>ROUND(ROUND(L785,2)*ROUND(G785,3),2)</f>
        <v>0</v>
      </c>
      <c r="N785" s="28" t="s">
        <v>52</v>
      </c>
      <c r="O785">
        <f>(M785*21)/100</f>
        <v>0</v>
      </c>
      <c r="P785" t="s">
        <v>47</v>
      </c>
    </row>
    <row r="786" spans="1:5" ht="13.2" customHeight="1">
      <c r="A786" s="32" t="s">
        <v>48</v>
      </c>
      <c r="E786" s="33" t="s">
        <v>878</v>
      </c>
    </row>
    <row r="787" spans="1:5" ht="13.2" customHeight="1">
      <c r="A787" s="32" t="s">
        <v>49</v>
      </c>
      <c r="E787" s="34" t="s">
        <v>43</v>
      </c>
    </row>
    <row r="788" ht="13.2" customHeight="1">
      <c r="E788" s="33" t="s">
        <v>43</v>
      </c>
    </row>
    <row r="789" spans="1:16" ht="13.2" customHeight="1">
      <c r="A789" t="s">
        <v>40</v>
      </c>
      <c r="B789" s="10" t="s">
        <v>879</v>
      </c>
      <c r="C789" s="10" t="s">
        <v>880</v>
      </c>
      <c r="E789" s="27" t="s">
        <v>881</v>
      </c>
      <c r="F789" s="28" t="s">
        <v>63</v>
      </c>
      <c r="G789" s="29">
        <v>27.225</v>
      </c>
      <c r="H789" s="28">
        <v>0.0192</v>
      </c>
      <c r="I789" s="28">
        <f>ROUND(G789*H789,6)</f>
        <v>0.52272</v>
      </c>
      <c r="L789" s="30">
        <v>0</v>
      </c>
      <c r="M789" s="31">
        <f>ROUND(ROUND(L789,2)*ROUND(G789,3),2)</f>
        <v>0</v>
      </c>
      <c r="N789" s="28" t="s">
        <v>52</v>
      </c>
      <c r="O789">
        <f>(M789*21)/100</f>
        <v>0</v>
      </c>
      <c r="P789" t="s">
        <v>47</v>
      </c>
    </row>
    <row r="790" spans="1:5" ht="13.2" customHeight="1">
      <c r="A790" s="32" t="s">
        <v>48</v>
      </c>
      <c r="E790" s="33" t="s">
        <v>881</v>
      </c>
    </row>
    <row r="791" spans="1:5" ht="13.2" customHeight="1">
      <c r="A791" s="32" t="s">
        <v>49</v>
      </c>
      <c r="E791" s="34" t="s">
        <v>43</v>
      </c>
    </row>
    <row r="792" ht="13.2" customHeight="1">
      <c r="E792" s="33" t="s">
        <v>43</v>
      </c>
    </row>
    <row r="793" spans="1:16" ht="13.2" customHeight="1">
      <c r="A793" t="s">
        <v>40</v>
      </c>
      <c r="B793" s="10" t="s">
        <v>882</v>
      </c>
      <c r="C793" s="10" t="s">
        <v>880</v>
      </c>
      <c r="D793" t="s">
        <v>41</v>
      </c>
      <c r="E793" s="27" t="s">
        <v>881</v>
      </c>
      <c r="F793" s="28" t="s">
        <v>63</v>
      </c>
      <c r="G793" s="29">
        <v>20.35</v>
      </c>
      <c r="H793" s="28">
        <v>0.0192</v>
      </c>
      <c r="I793" s="28">
        <f>ROUND(G793*H793,6)</f>
        <v>0.39072</v>
      </c>
      <c r="L793" s="30">
        <v>0</v>
      </c>
      <c r="M793" s="31">
        <f>ROUND(ROUND(L793,2)*ROUND(G793,3),2)</f>
        <v>0</v>
      </c>
      <c r="N793" s="28" t="s">
        <v>52</v>
      </c>
      <c r="O793">
        <f>(M793*21)/100</f>
        <v>0</v>
      </c>
      <c r="P793" t="s">
        <v>47</v>
      </c>
    </row>
    <row r="794" spans="1:5" ht="13.2" customHeight="1">
      <c r="A794" s="32" t="s">
        <v>48</v>
      </c>
      <c r="E794" s="33" t="s">
        <v>881</v>
      </c>
    </row>
    <row r="795" spans="1:5" ht="13.2" customHeight="1">
      <c r="A795" s="32" t="s">
        <v>49</v>
      </c>
      <c r="E795" s="34" t="s">
        <v>43</v>
      </c>
    </row>
    <row r="796" ht="13.2" customHeight="1">
      <c r="E796" s="33" t="s">
        <v>43</v>
      </c>
    </row>
    <row r="797" spans="1:16" ht="13.2" customHeight="1">
      <c r="A797" t="s">
        <v>40</v>
      </c>
      <c r="B797" s="10" t="s">
        <v>883</v>
      </c>
      <c r="C797" s="10" t="s">
        <v>880</v>
      </c>
      <c r="D797" t="s">
        <v>47</v>
      </c>
      <c r="E797" s="27" t="s">
        <v>881</v>
      </c>
      <c r="F797" s="28" t="s">
        <v>63</v>
      </c>
      <c r="G797" s="29">
        <v>24.349</v>
      </c>
      <c r="H797" s="28">
        <v>0.0192</v>
      </c>
      <c r="I797" s="28">
        <f>ROUND(G797*H797,6)</f>
        <v>0.467501</v>
      </c>
      <c r="L797" s="30">
        <v>0</v>
      </c>
      <c r="M797" s="31">
        <f>ROUND(ROUND(L797,2)*ROUND(G797,3),2)</f>
        <v>0</v>
      </c>
      <c r="N797" s="28" t="s">
        <v>52</v>
      </c>
      <c r="O797">
        <f>(M797*21)/100</f>
        <v>0</v>
      </c>
      <c r="P797" t="s">
        <v>47</v>
      </c>
    </row>
    <row r="798" spans="1:5" ht="13.2" customHeight="1">
      <c r="A798" s="32" t="s">
        <v>48</v>
      </c>
      <c r="E798" s="33" t="s">
        <v>881</v>
      </c>
    </row>
    <row r="799" spans="1:5" ht="13.2" customHeight="1">
      <c r="A799" s="32" t="s">
        <v>49</v>
      </c>
      <c r="E799" s="34" t="s">
        <v>43</v>
      </c>
    </row>
    <row r="800" ht="13.2" customHeight="1">
      <c r="E800" s="33" t="s">
        <v>43</v>
      </c>
    </row>
    <row r="801" spans="1:16" ht="13.2" customHeight="1">
      <c r="A801" t="s">
        <v>40</v>
      </c>
      <c r="B801" s="10" t="s">
        <v>884</v>
      </c>
      <c r="C801" s="10" t="s">
        <v>880</v>
      </c>
      <c r="D801" t="s">
        <v>53</v>
      </c>
      <c r="E801" s="27" t="s">
        <v>881</v>
      </c>
      <c r="F801" s="28" t="s">
        <v>63</v>
      </c>
      <c r="G801" s="29">
        <v>2.475</v>
      </c>
      <c r="H801" s="28">
        <v>0.0192</v>
      </c>
      <c r="I801" s="28">
        <f>ROUND(G801*H801,6)</f>
        <v>0.04752</v>
      </c>
      <c r="L801" s="30">
        <v>0</v>
      </c>
      <c r="M801" s="31">
        <f>ROUND(ROUND(L801,2)*ROUND(G801,3),2)</f>
        <v>0</v>
      </c>
      <c r="N801" s="28" t="s">
        <v>52</v>
      </c>
      <c r="O801">
        <f>(M801*21)/100</f>
        <v>0</v>
      </c>
      <c r="P801" t="s">
        <v>47</v>
      </c>
    </row>
    <row r="802" spans="1:5" ht="13.2" customHeight="1">
      <c r="A802" s="32" t="s">
        <v>48</v>
      </c>
      <c r="E802" s="33" t="s">
        <v>881</v>
      </c>
    </row>
    <row r="803" spans="1:5" ht="13.2" customHeight="1">
      <c r="A803" s="32" t="s">
        <v>49</v>
      </c>
      <c r="E803" s="34" t="s">
        <v>43</v>
      </c>
    </row>
    <row r="804" ht="13.2" customHeight="1">
      <c r="E804" s="33" t="s">
        <v>43</v>
      </c>
    </row>
    <row r="805" spans="1:16" ht="13.2" customHeight="1">
      <c r="A805" t="s">
        <v>40</v>
      </c>
      <c r="B805" s="10" t="s">
        <v>885</v>
      </c>
      <c r="C805" s="10" t="s">
        <v>880</v>
      </c>
      <c r="D805" t="s">
        <v>60</v>
      </c>
      <c r="E805" s="27" t="s">
        <v>881</v>
      </c>
      <c r="F805" s="28" t="s">
        <v>63</v>
      </c>
      <c r="G805" s="29">
        <v>314.258</v>
      </c>
      <c r="H805" s="28">
        <v>0.0192</v>
      </c>
      <c r="I805" s="28">
        <f>ROUND(G805*H805,6)</f>
        <v>6.033754</v>
      </c>
      <c r="L805" s="30">
        <v>0</v>
      </c>
      <c r="M805" s="31">
        <f>ROUND(ROUND(L805,2)*ROUND(G805,3),2)</f>
        <v>0</v>
      </c>
      <c r="N805" s="28" t="s">
        <v>52</v>
      </c>
      <c r="O805">
        <f>(M805*21)/100</f>
        <v>0</v>
      </c>
      <c r="P805" t="s">
        <v>47</v>
      </c>
    </row>
    <row r="806" spans="1:5" ht="13.2" customHeight="1">
      <c r="A806" s="32" t="s">
        <v>48</v>
      </c>
      <c r="E806" s="33" t="s">
        <v>881</v>
      </c>
    </row>
    <row r="807" spans="1:5" ht="13.2" customHeight="1">
      <c r="A807" s="32" t="s">
        <v>49</v>
      </c>
      <c r="E807" s="34" t="s">
        <v>43</v>
      </c>
    </row>
    <row r="808" ht="13.2" customHeight="1">
      <c r="E808" s="33" t="s">
        <v>43</v>
      </c>
    </row>
    <row r="809" spans="1:16" ht="13.2" customHeight="1">
      <c r="A809" t="s">
        <v>40</v>
      </c>
      <c r="B809" s="10" t="s">
        <v>886</v>
      </c>
      <c r="C809" s="10" t="s">
        <v>887</v>
      </c>
      <c r="E809" s="27" t="s">
        <v>888</v>
      </c>
      <c r="F809" s="28" t="s">
        <v>63</v>
      </c>
      <c r="G809" s="29">
        <v>1.073</v>
      </c>
      <c r="H809" s="28">
        <v>0.0192</v>
      </c>
      <c r="I809" s="28">
        <f>ROUND(G809*H809,6)</f>
        <v>0.020602</v>
      </c>
      <c r="L809" s="30">
        <v>0</v>
      </c>
      <c r="M809" s="31">
        <f>ROUND(ROUND(L809,2)*ROUND(G809,3),2)</f>
        <v>0</v>
      </c>
      <c r="N809" s="28" t="s">
        <v>46</v>
      </c>
      <c r="O809">
        <f>(M809*21)/100</f>
        <v>0</v>
      </c>
      <c r="P809" t="s">
        <v>47</v>
      </c>
    </row>
    <row r="810" spans="1:5" ht="13.2" customHeight="1">
      <c r="A810" s="32" t="s">
        <v>48</v>
      </c>
      <c r="E810" s="33" t="s">
        <v>888</v>
      </c>
    </row>
    <row r="811" spans="1:5" ht="13.2" customHeight="1">
      <c r="A811" s="32" t="s">
        <v>49</v>
      </c>
      <c r="E811" s="34" t="s">
        <v>43</v>
      </c>
    </row>
    <row r="812" ht="13.2" customHeight="1">
      <c r="E812" s="33" t="s">
        <v>43</v>
      </c>
    </row>
    <row r="813" spans="1:16" ht="13.2" customHeight="1">
      <c r="A813" t="s">
        <v>40</v>
      </c>
      <c r="B813" s="10" t="s">
        <v>889</v>
      </c>
      <c r="C813" s="10" t="s">
        <v>890</v>
      </c>
      <c r="E813" s="27" t="s">
        <v>891</v>
      </c>
      <c r="F813" s="28" t="s">
        <v>81</v>
      </c>
      <c r="G813" s="29">
        <v>82.5</v>
      </c>
      <c r="H813" s="28">
        <v>0.00147</v>
      </c>
      <c r="I813" s="28">
        <f>ROUND(G813*H813,6)</f>
        <v>0.121275</v>
      </c>
      <c r="L813" s="30">
        <v>0</v>
      </c>
      <c r="M813" s="31">
        <f>ROUND(ROUND(L813,2)*ROUND(G813,3),2)</f>
        <v>0</v>
      </c>
      <c r="N813" s="28" t="s">
        <v>52</v>
      </c>
      <c r="O813">
        <f>(M813*21)/100</f>
        <v>0</v>
      </c>
      <c r="P813" t="s">
        <v>47</v>
      </c>
    </row>
    <row r="814" spans="1:5" ht="13.2" customHeight="1">
      <c r="A814" s="32" t="s">
        <v>48</v>
      </c>
      <c r="E814" s="33" t="s">
        <v>891</v>
      </c>
    </row>
    <row r="815" spans="1:5" ht="66" customHeight="1">
      <c r="A815" s="32" t="s">
        <v>49</v>
      </c>
      <c r="E815" s="34" t="s">
        <v>892</v>
      </c>
    </row>
    <row r="816" ht="13.2" customHeight="1">
      <c r="E816" s="33" t="s">
        <v>893</v>
      </c>
    </row>
    <row r="817" spans="1:16" ht="13.2" customHeight="1">
      <c r="A817" t="s">
        <v>40</v>
      </c>
      <c r="B817" s="10" t="s">
        <v>894</v>
      </c>
      <c r="C817" s="10" t="s">
        <v>895</v>
      </c>
      <c r="E817" s="27" t="s">
        <v>896</v>
      </c>
      <c r="F817" s="28" t="s">
        <v>81</v>
      </c>
      <c r="G817" s="29">
        <v>92.5</v>
      </c>
      <c r="H817" s="28">
        <v>0.00098</v>
      </c>
      <c r="I817" s="28">
        <f>ROUND(G817*H817,6)</f>
        <v>0.09065</v>
      </c>
      <c r="L817" s="30">
        <v>0</v>
      </c>
      <c r="M817" s="31">
        <f>ROUND(ROUND(L817,2)*ROUND(G817,3),2)</f>
        <v>0</v>
      </c>
      <c r="N817" s="28" t="s">
        <v>52</v>
      </c>
      <c r="O817">
        <f>(M817*21)/100</f>
        <v>0</v>
      </c>
      <c r="P817" t="s">
        <v>47</v>
      </c>
    </row>
    <row r="818" spans="1:5" ht="13.2" customHeight="1">
      <c r="A818" s="32" t="s">
        <v>48</v>
      </c>
      <c r="E818" s="33" t="s">
        <v>896</v>
      </c>
    </row>
    <row r="819" spans="1:5" ht="66" customHeight="1">
      <c r="A819" s="32" t="s">
        <v>49</v>
      </c>
      <c r="E819" s="34" t="s">
        <v>897</v>
      </c>
    </row>
    <row r="820" ht="13.2" customHeight="1">
      <c r="E820" s="33" t="s">
        <v>893</v>
      </c>
    </row>
    <row r="821" spans="1:16" ht="13.2" customHeight="1">
      <c r="A821" t="s">
        <v>40</v>
      </c>
      <c r="B821" s="10" t="s">
        <v>898</v>
      </c>
      <c r="C821" s="10" t="s">
        <v>899</v>
      </c>
      <c r="E821" s="27" t="s">
        <v>900</v>
      </c>
      <c r="F821" s="28" t="s">
        <v>81</v>
      </c>
      <c r="G821" s="29">
        <v>221.35</v>
      </c>
      <c r="H821" s="28">
        <v>0.00043</v>
      </c>
      <c r="I821" s="28">
        <f>ROUND(G821*H821,6)</f>
        <v>0.095181</v>
      </c>
      <c r="L821" s="30">
        <v>0</v>
      </c>
      <c r="M821" s="31">
        <f>ROUND(ROUND(L821,2)*ROUND(G821,3),2)</f>
        <v>0</v>
      </c>
      <c r="N821" s="28" t="s">
        <v>52</v>
      </c>
      <c r="O821">
        <f>(M821*21)/100</f>
        <v>0</v>
      </c>
      <c r="P821" t="s">
        <v>47</v>
      </c>
    </row>
    <row r="822" spans="1:5" ht="13.2" customHeight="1">
      <c r="A822" s="32" t="s">
        <v>48</v>
      </c>
      <c r="E822" s="33" t="s">
        <v>900</v>
      </c>
    </row>
    <row r="823" spans="1:5" ht="327.6" customHeight="1">
      <c r="A823" s="32" t="s">
        <v>49</v>
      </c>
      <c r="E823" s="34" t="s">
        <v>901</v>
      </c>
    </row>
    <row r="824" ht="13.2" customHeight="1">
      <c r="E824" s="33" t="s">
        <v>43</v>
      </c>
    </row>
    <row r="825" spans="1:16" ht="13.2" customHeight="1">
      <c r="A825" t="s">
        <v>40</v>
      </c>
      <c r="B825" s="10" t="s">
        <v>902</v>
      </c>
      <c r="C825" s="10" t="s">
        <v>903</v>
      </c>
      <c r="E825" s="27" t="s">
        <v>904</v>
      </c>
      <c r="F825" s="28" t="s">
        <v>81</v>
      </c>
      <c r="G825" s="29">
        <v>19.8</v>
      </c>
      <c r="H825" s="28">
        <v>0.00043</v>
      </c>
      <c r="I825" s="28">
        <f>ROUND(G825*H825,6)</f>
        <v>0.008514</v>
      </c>
      <c r="L825" s="30">
        <v>0</v>
      </c>
      <c r="M825" s="31">
        <f>ROUND(ROUND(L825,2)*ROUND(G825,3),2)</f>
        <v>0</v>
      </c>
      <c r="N825" s="28" t="s">
        <v>52</v>
      </c>
      <c r="O825">
        <f>(M825*21)/100</f>
        <v>0</v>
      </c>
      <c r="P825" t="s">
        <v>47</v>
      </c>
    </row>
    <row r="826" spans="1:5" ht="13.2" customHeight="1">
      <c r="A826" s="32" t="s">
        <v>48</v>
      </c>
      <c r="E826" s="33" t="s">
        <v>904</v>
      </c>
    </row>
    <row r="827" spans="1:5" ht="66" customHeight="1">
      <c r="A827" s="32" t="s">
        <v>49</v>
      </c>
      <c r="E827" s="34" t="s">
        <v>905</v>
      </c>
    </row>
    <row r="828" ht="13.2" customHeight="1">
      <c r="E828" s="33" t="s">
        <v>43</v>
      </c>
    </row>
    <row r="829" spans="1:16" ht="13.2" customHeight="1">
      <c r="A829" t="s">
        <v>40</v>
      </c>
      <c r="B829" s="10" t="s">
        <v>906</v>
      </c>
      <c r="C829" s="10" t="s">
        <v>907</v>
      </c>
      <c r="E829" s="27" t="s">
        <v>908</v>
      </c>
      <c r="F829" s="28" t="s">
        <v>67</v>
      </c>
      <c r="G829" s="29">
        <v>25</v>
      </c>
      <c r="H829" s="28">
        <v>0.00978</v>
      </c>
      <c r="I829" s="28">
        <f>ROUND(G829*H829,6)</f>
        <v>0.2445</v>
      </c>
      <c r="L829" s="30">
        <v>0</v>
      </c>
      <c r="M829" s="31">
        <f>ROUND(ROUND(L829,2)*ROUND(G829,3),2)</f>
        <v>0</v>
      </c>
      <c r="N829" s="28" t="s">
        <v>52</v>
      </c>
      <c r="O829">
        <f>(M829*21)/100</f>
        <v>0</v>
      </c>
      <c r="P829" t="s">
        <v>47</v>
      </c>
    </row>
    <row r="830" spans="1:5" ht="13.2" customHeight="1">
      <c r="A830" s="32" t="s">
        <v>48</v>
      </c>
      <c r="E830" s="33" t="s">
        <v>908</v>
      </c>
    </row>
    <row r="831" spans="1:5" ht="13.2" customHeight="1">
      <c r="A831" s="32" t="s">
        <v>49</v>
      </c>
      <c r="E831" s="34" t="s">
        <v>909</v>
      </c>
    </row>
    <row r="832" ht="13.2" customHeight="1">
      <c r="E832" s="33" t="s">
        <v>43</v>
      </c>
    </row>
    <row r="833" spans="1:16" ht="13.2" customHeight="1">
      <c r="A833" t="s">
        <v>40</v>
      </c>
      <c r="B833" s="10" t="s">
        <v>910</v>
      </c>
      <c r="C833" s="10" t="s">
        <v>911</v>
      </c>
      <c r="E833" s="27" t="s">
        <v>912</v>
      </c>
      <c r="F833" s="28" t="s">
        <v>63</v>
      </c>
      <c r="G833" s="29">
        <v>285.689</v>
      </c>
      <c r="H833" s="28">
        <v>0.00367</v>
      </c>
      <c r="I833" s="28">
        <f>ROUND(G833*H833,6)</f>
        <v>1.048479</v>
      </c>
      <c r="L833" s="30">
        <v>0</v>
      </c>
      <c r="M833" s="31">
        <f>ROUND(ROUND(L833,2)*ROUND(G833,3),2)</f>
        <v>0</v>
      </c>
      <c r="N833" s="28" t="s">
        <v>52</v>
      </c>
      <c r="O833">
        <f>(M833*21)/100</f>
        <v>0</v>
      </c>
      <c r="P833" t="s">
        <v>47</v>
      </c>
    </row>
    <row r="834" spans="1:5" ht="13.2" customHeight="1">
      <c r="A834" s="32" t="s">
        <v>48</v>
      </c>
      <c r="E834" s="33" t="s">
        <v>912</v>
      </c>
    </row>
    <row r="835" spans="1:5" ht="327.6" customHeight="1">
      <c r="A835" s="32" t="s">
        <v>49</v>
      </c>
      <c r="E835" s="34" t="s">
        <v>913</v>
      </c>
    </row>
    <row r="836" ht="13.2" customHeight="1">
      <c r="E836" s="33" t="s">
        <v>43</v>
      </c>
    </row>
    <row r="837" spans="1:16" ht="13.2" customHeight="1">
      <c r="A837" t="s">
        <v>40</v>
      </c>
      <c r="B837" s="10" t="s">
        <v>914</v>
      </c>
      <c r="C837" s="10" t="s">
        <v>915</v>
      </c>
      <c r="E837" s="27" t="s">
        <v>916</v>
      </c>
      <c r="F837" s="28" t="s">
        <v>63</v>
      </c>
      <c r="G837" s="29">
        <v>0.975</v>
      </c>
      <c r="H837" s="28">
        <v>0.00392</v>
      </c>
      <c r="I837" s="28">
        <f>ROUND(G837*H837,6)</f>
        <v>0.003822</v>
      </c>
      <c r="L837" s="30">
        <v>0</v>
      </c>
      <c r="M837" s="31">
        <f>ROUND(ROUND(L837,2)*ROUND(G837,3),2)</f>
        <v>0</v>
      </c>
      <c r="N837" s="28" t="s">
        <v>52</v>
      </c>
      <c r="O837">
        <f>(M837*21)/100</f>
        <v>0</v>
      </c>
      <c r="P837" t="s">
        <v>47</v>
      </c>
    </row>
    <row r="838" spans="1:5" ht="13.2" customHeight="1">
      <c r="A838" s="32" t="s">
        <v>48</v>
      </c>
      <c r="E838" s="33" t="s">
        <v>916</v>
      </c>
    </row>
    <row r="839" spans="1:5" ht="39.6" customHeight="1">
      <c r="A839" s="32" t="s">
        <v>49</v>
      </c>
      <c r="E839" s="34" t="s">
        <v>917</v>
      </c>
    </row>
    <row r="840" ht="13.2" customHeight="1">
      <c r="E840" s="33" t="s">
        <v>43</v>
      </c>
    </row>
    <row r="841" spans="1:16" ht="13.2" customHeight="1">
      <c r="A841" t="s">
        <v>40</v>
      </c>
      <c r="B841" s="10" t="s">
        <v>918</v>
      </c>
      <c r="C841" s="10" t="s">
        <v>919</v>
      </c>
      <c r="E841" s="27" t="s">
        <v>920</v>
      </c>
      <c r="F841" s="28" t="s">
        <v>63</v>
      </c>
      <c r="G841" s="29">
        <v>315.5</v>
      </c>
      <c r="H841" s="28">
        <v>0.0003</v>
      </c>
      <c r="I841" s="28">
        <f>ROUND(G841*H841,6)</f>
        <v>0.09465</v>
      </c>
      <c r="L841" s="30">
        <v>0</v>
      </c>
      <c r="M841" s="31">
        <f>ROUND(ROUND(L841,2)*ROUND(G841,3),2)</f>
        <v>0</v>
      </c>
      <c r="N841" s="28" t="s">
        <v>52</v>
      </c>
      <c r="O841">
        <f>(M841*21)/100</f>
        <v>0</v>
      </c>
      <c r="P841" t="s">
        <v>47</v>
      </c>
    </row>
    <row r="842" spans="1:5" ht="13.2" customHeight="1">
      <c r="A842" s="32" t="s">
        <v>48</v>
      </c>
      <c r="E842" s="33" t="s">
        <v>920</v>
      </c>
    </row>
    <row r="843" spans="1:5" ht="327.6" customHeight="1">
      <c r="A843" s="32" t="s">
        <v>49</v>
      </c>
      <c r="E843" s="34" t="s">
        <v>921</v>
      </c>
    </row>
    <row r="844" ht="13.2" customHeight="1">
      <c r="E844" s="33" t="s">
        <v>922</v>
      </c>
    </row>
    <row r="845" spans="1:16" ht="13.2" customHeight="1">
      <c r="A845" t="s">
        <v>40</v>
      </c>
      <c r="B845" s="10" t="s">
        <v>923</v>
      </c>
      <c r="C845" s="10" t="s">
        <v>924</v>
      </c>
      <c r="E845" s="27" t="s">
        <v>925</v>
      </c>
      <c r="F845" s="28" t="s">
        <v>81</v>
      </c>
      <c r="G845" s="29">
        <v>234.08</v>
      </c>
      <c r="H845" s="28">
        <v>3E-05</v>
      </c>
      <c r="I845" s="28">
        <f>ROUND(G845*H845,6)</f>
        <v>0.007022</v>
      </c>
      <c r="L845" s="30">
        <v>0</v>
      </c>
      <c r="M845" s="31">
        <f>ROUND(ROUND(L845,2)*ROUND(G845,3),2)</f>
        <v>0</v>
      </c>
      <c r="N845" s="28" t="s">
        <v>52</v>
      </c>
      <c r="O845">
        <f>(M845*21)/100</f>
        <v>0</v>
      </c>
      <c r="P845" t="s">
        <v>47</v>
      </c>
    </row>
    <row r="846" spans="1:5" ht="13.2" customHeight="1">
      <c r="A846" s="32" t="s">
        <v>48</v>
      </c>
      <c r="E846" s="33" t="s">
        <v>925</v>
      </c>
    </row>
    <row r="847" spans="1:5" ht="327.6" customHeight="1">
      <c r="A847" s="32" t="s">
        <v>49</v>
      </c>
      <c r="E847" s="34" t="s">
        <v>926</v>
      </c>
    </row>
    <row r="848" ht="13.2" customHeight="1">
      <c r="E848" s="33" t="s">
        <v>922</v>
      </c>
    </row>
    <row r="849" spans="1:16" ht="13.2" customHeight="1">
      <c r="A849" t="s">
        <v>40</v>
      </c>
      <c r="B849" s="10" t="s">
        <v>927</v>
      </c>
      <c r="C849" s="10" t="s">
        <v>928</v>
      </c>
      <c r="E849" s="27" t="s">
        <v>929</v>
      </c>
      <c r="F849" s="28" t="s">
        <v>63</v>
      </c>
      <c r="G849" s="29">
        <v>315.5</v>
      </c>
      <c r="H849" s="28">
        <v>0.0077</v>
      </c>
      <c r="I849" s="28">
        <f>ROUND(G849*H849,6)</f>
        <v>2.42935</v>
      </c>
      <c r="L849" s="30">
        <v>0</v>
      </c>
      <c r="M849" s="31">
        <f>ROUND(ROUND(L849,2)*ROUND(G849,3),2)</f>
        <v>0</v>
      </c>
      <c r="N849" s="28" t="s">
        <v>52</v>
      </c>
      <c r="O849">
        <f>(M849*21)/100</f>
        <v>0</v>
      </c>
      <c r="P849" t="s">
        <v>47</v>
      </c>
    </row>
    <row r="850" spans="1:5" ht="13.2" customHeight="1">
      <c r="A850" s="32" t="s">
        <v>48</v>
      </c>
      <c r="E850" s="33" t="s">
        <v>929</v>
      </c>
    </row>
    <row r="851" spans="1:5" ht="327.6" customHeight="1">
      <c r="A851" s="32" t="s">
        <v>49</v>
      </c>
      <c r="E851" s="34" t="s">
        <v>921</v>
      </c>
    </row>
    <row r="852" ht="13.2" customHeight="1">
      <c r="E852" s="33" t="s">
        <v>930</v>
      </c>
    </row>
    <row r="853" spans="1:16" ht="13.2" customHeight="1">
      <c r="A853" t="s">
        <v>40</v>
      </c>
      <c r="B853" s="10" t="s">
        <v>931</v>
      </c>
      <c r="C853" s="10" t="s">
        <v>932</v>
      </c>
      <c r="E853" s="27" t="s">
        <v>933</v>
      </c>
      <c r="F853" s="28" t="s">
        <v>63</v>
      </c>
      <c r="G853" s="29">
        <v>315.5</v>
      </c>
      <c r="H853" s="28">
        <v>0.00193</v>
      </c>
      <c r="I853" s="28">
        <f>ROUND(G853*H853,6)</f>
        <v>0.608915</v>
      </c>
      <c r="L853" s="30">
        <v>0</v>
      </c>
      <c r="M853" s="31">
        <f>ROUND(ROUND(L853,2)*ROUND(G853,3),2)</f>
        <v>0</v>
      </c>
      <c r="N853" s="28" t="s">
        <v>52</v>
      </c>
      <c r="O853">
        <f>(M853*21)/100</f>
        <v>0</v>
      </c>
      <c r="P853" t="s">
        <v>47</v>
      </c>
    </row>
    <row r="854" spans="1:5" ht="13.2" customHeight="1">
      <c r="A854" s="32" t="s">
        <v>48</v>
      </c>
      <c r="E854" s="33" t="s">
        <v>933</v>
      </c>
    </row>
    <row r="855" spans="1:5" ht="327.6" customHeight="1">
      <c r="A855" s="32" t="s">
        <v>49</v>
      </c>
      <c r="E855" s="34" t="s">
        <v>921</v>
      </c>
    </row>
    <row r="856" ht="13.2" customHeight="1">
      <c r="E856" s="33" t="s">
        <v>930</v>
      </c>
    </row>
    <row r="857" spans="1:16" ht="13.2" customHeight="1">
      <c r="A857" t="s">
        <v>40</v>
      </c>
      <c r="B857" s="10" t="s">
        <v>934</v>
      </c>
      <c r="C857" s="10" t="s">
        <v>935</v>
      </c>
      <c r="E857" s="27" t="s">
        <v>936</v>
      </c>
      <c r="F857" s="28" t="s">
        <v>63</v>
      </c>
      <c r="G857" s="29">
        <v>18</v>
      </c>
      <c r="H857" s="28">
        <v>0.0025</v>
      </c>
      <c r="I857" s="28">
        <f>ROUND(G857*H857,6)</f>
        <v>0.045</v>
      </c>
      <c r="L857" s="30">
        <v>0</v>
      </c>
      <c r="M857" s="31">
        <f>ROUND(ROUND(L857,2)*ROUND(G857,3),2)</f>
        <v>0</v>
      </c>
      <c r="N857" s="28" t="s">
        <v>57</v>
      </c>
      <c r="O857">
        <f>(M857*21)/100</f>
        <v>0</v>
      </c>
      <c r="P857" t="s">
        <v>47</v>
      </c>
    </row>
    <row r="858" spans="1:5" ht="13.2" customHeight="1">
      <c r="A858" s="32" t="s">
        <v>48</v>
      </c>
      <c r="E858" s="33" t="s">
        <v>936</v>
      </c>
    </row>
    <row r="859" spans="1:5" ht="184.8" customHeight="1">
      <c r="A859" s="32" t="s">
        <v>49</v>
      </c>
      <c r="E859" s="34" t="s">
        <v>260</v>
      </c>
    </row>
    <row r="860" ht="13.2" customHeight="1">
      <c r="E860" s="33" t="s">
        <v>43</v>
      </c>
    </row>
    <row r="861" spans="1:16" ht="13.2" customHeight="1">
      <c r="A861" t="s">
        <v>40</v>
      </c>
      <c r="B861" s="10" t="s">
        <v>937</v>
      </c>
      <c r="C861" s="10" t="s">
        <v>938</v>
      </c>
      <c r="E861" s="27" t="s">
        <v>939</v>
      </c>
      <c r="F861" s="28" t="s">
        <v>63</v>
      </c>
      <c r="G861" s="29">
        <v>8.146</v>
      </c>
      <c r="H861" s="28">
        <v>0.0025</v>
      </c>
      <c r="I861" s="28">
        <f>ROUND(G861*H861,6)</f>
        <v>0.020365</v>
      </c>
      <c r="L861" s="30">
        <v>0</v>
      </c>
      <c r="M861" s="31">
        <f>ROUND(ROUND(L861,2)*ROUND(G861,3),2)</f>
        <v>0</v>
      </c>
      <c r="N861" s="28" t="s">
        <v>57</v>
      </c>
      <c r="O861">
        <f>(M861*21)/100</f>
        <v>0</v>
      </c>
      <c r="P861" t="s">
        <v>47</v>
      </c>
    </row>
    <row r="862" spans="1:5" ht="13.2" customHeight="1">
      <c r="A862" s="32" t="s">
        <v>48</v>
      </c>
      <c r="E862" s="33" t="s">
        <v>939</v>
      </c>
    </row>
    <row r="863" spans="1:5" ht="198" customHeight="1">
      <c r="A863" s="32" t="s">
        <v>49</v>
      </c>
      <c r="E863" s="34" t="s">
        <v>940</v>
      </c>
    </row>
    <row r="864" ht="13.2" customHeight="1">
      <c r="E864" s="33" t="s">
        <v>43</v>
      </c>
    </row>
    <row r="865" spans="1:16" ht="13.2" customHeight="1">
      <c r="A865" t="s">
        <v>40</v>
      </c>
      <c r="B865" s="10" t="s">
        <v>941</v>
      </c>
      <c r="C865" s="10" t="s">
        <v>942</v>
      </c>
      <c r="E865" s="27" t="s">
        <v>943</v>
      </c>
      <c r="F865" s="28" t="s">
        <v>81</v>
      </c>
      <c r="G865" s="29">
        <v>40.73</v>
      </c>
      <c r="H865" s="28">
        <v>0.0015</v>
      </c>
      <c r="I865" s="28">
        <f>ROUND(G865*H865,6)</f>
        <v>0.061095</v>
      </c>
      <c r="L865" s="30">
        <v>0</v>
      </c>
      <c r="M865" s="31">
        <f>ROUND(ROUND(L865,2)*ROUND(G865,3),2)</f>
        <v>0</v>
      </c>
      <c r="N865" s="28" t="s">
        <v>57</v>
      </c>
      <c r="O865">
        <f>(M865*21)/100</f>
        <v>0</v>
      </c>
      <c r="P865" t="s">
        <v>47</v>
      </c>
    </row>
    <row r="866" spans="1:5" ht="13.2" customHeight="1">
      <c r="A866" s="32" t="s">
        <v>48</v>
      </c>
      <c r="E866" s="33" t="s">
        <v>943</v>
      </c>
    </row>
    <row r="867" spans="1:5" ht="184.8" customHeight="1">
      <c r="A867" s="32" t="s">
        <v>49</v>
      </c>
      <c r="E867" s="34" t="s">
        <v>944</v>
      </c>
    </row>
    <row r="868" ht="13.2" customHeight="1">
      <c r="E868" s="33" t="s">
        <v>43</v>
      </c>
    </row>
    <row r="869" spans="1:16" ht="13.2" customHeight="1">
      <c r="A869" t="s">
        <v>40</v>
      </c>
      <c r="B869" s="10" t="s">
        <v>945</v>
      </c>
      <c r="C869" s="10" t="s">
        <v>946</v>
      </c>
      <c r="E869" s="27" t="s">
        <v>947</v>
      </c>
      <c r="F869" s="28" t="s">
        <v>148</v>
      </c>
      <c r="G869" s="29">
        <v>12.117</v>
      </c>
      <c r="H869" s="28">
        <v>0</v>
      </c>
      <c r="I869" s="28">
        <f>ROUND(G869*H869,6)</f>
        <v>0</v>
      </c>
      <c r="L869" s="30">
        <v>0</v>
      </c>
      <c r="M869" s="31">
        <f>ROUND(ROUND(L869,2)*ROUND(G869,3),2)</f>
        <v>0</v>
      </c>
      <c r="N869" s="28" t="s">
        <v>52</v>
      </c>
      <c r="O869">
        <f>(M869*21)/100</f>
        <v>0</v>
      </c>
      <c r="P869" t="s">
        <v>47</v>
      </c>
    </row>
    <row r="870" spans="1:5" ht="13.2" customHeight="1">
      <c r="A870" s="32" t="s">
        <v>48</v>
      </c>
      <c r="E870" s="33" t="s">
        <v>947</v>
      </c>
    </row>
    <row r="871" spans="1:5" ht="13.2" customHeight="1">
      <c r="A871" s="32" t="s">
        <v>49</v>
      </c>
      <c r="E871" s="34" t="s">
        <v>43</v>
      </c>
    </row>
    <row r="872" ht="13.2" customHeight="1">
      <c r="E872" s="33" t="s">
        <v>948</v>
      </c>
    </row>
    <row r="873" spans="1:16" ht="13.2" customHeight="1">
      <c r="A873" t="s">
        <v>40</v>
      </c>
      <c r="B873" s="10" t="s">
        <v>949</v>
      </c>
      <c r="C873" s="10" t="s">
        <v>950</v>
      </c>
      <c r="E873" s="27" t="s">
        <v>951</v>
      </c>
      <c r="F873" s="28" t="s">
        <v>148</v>
      </c>
      <c r="G873" s="29">
        <v>12.117</v>
      </c>
      <c r="H873" s="28">
        <v>0</v>
      </c>
      <c r="I873" s="28">
        <f>ROUND(G873*H873,6)</f>
        <v>0</v>
      </c>
      <c r="L873" s="30">
        <v>0</v>
      </c>
      <c r="M873" s="31">
        <f>ROUND(ROUND(L873,2)*ROUND(G873,3),2)</f>
        <v>0</v>
      </c>
      <c r="N873" s="28" t="s">
        <v>52</v>
      </c>
      <c r="O873">
        <f>(M873*21)/100</f>
        <v>0</v>
      </c>
      <c r="P873" t="s">
        <v>47</v>
      </c>
    </row>
    <row r="874" spans="1:5" ht="13.2" customHeight="1">
      <c r="A874" s="32" t="s">
        <v>48</v>
      </c>
      <c r="E874" s="33" t="s">
        <v>952</v>
      </c>
    </row>
    <row r="875" spans="1:5" ht="13.2" customHeight="1">
      <c r="A875" s="32" t="s">
        <v>49</v>
      </c>
      <c r="E875" s="34" t="s">
        <v>43</v>
      </c>
    </row>
    <row r="876" ht="13.2" customHeight="1">
      <c r="E876" s="33" t="s">
        <v>948</v>
      </c>
    </row>
    <row r="877" spans="1:16" ht="13.2" customHeight="1">
      <c r="A877" t="s">
        <v>40</v>
      </c>
      <c r="B877" s="10" t="s">
        <v>953</v>
      </c>
      <c r="C877" s="10" t="s">
        <v>954</v>
      </c>
      <c r="E877" s="27" t="s">
        <v>955</v>
      </c>
      <c r="F877" s="28" t="s">
        <v>148</v>
      </c>
      <c r="G877" s="29">
        <v>12.117</v>
      </c>
      <c r="H877" s="28">
        <v>0</v>
      </c>
      <c r="I877" s="28">
        <f>ROUND(G877*H877,6)</f>
        <v>0</v>
      </c>
      <c r="L877" s="30">
        <v>0</v>
      </c>
      <c r="M877" s="31">
        <f>ROUND(ROUND(L877,2)*ROUND(G877,3),2)</f>
        <v>0</v>
      </c>
      <c r="N877" s="28" t="s">
        <v>52</v>
      </c>
      <c r="O877">
        <f>(M877*21)/100</f>
        <v>0</v>
      </c>
      <c r="P877" t="s">
        <v>47</v>
      </c>
    </row>
    <row r="878" spans="1:5" ht="13.2" customHeight="1">
      <c r="A878" s="32" t="s">
        <v>48</v>
      </c>
      <c r="E878" s="33" t="s">
        <v>956</v>
      </c>
    </row>
    <row r="879" spans="1:5" ht="13.2" customHeight="1">
      <c r="A879" s="32" t="s">
        <v>49</v>
      </c>
      <c r="E879" s="34" t="s">
        <v>43</v>
      </c>
    </row>
    <row r="880" ht="13.2" customHeight="1">
      <c r="E880" s="33" t="s">
        <v>948</v>
      </c>
    </row>
    <row r="881" spans="1:13" ht="13.2" customHeight="1">
      <c r="A881" t="s">
        <v>37</v>
      </c>
      <c r="C881" s="11" t="s">
        <v>957</v>
      </c>
      <c r="E881" s="35" t="s">
        <v>958</v>
      </c>
      <c r="J881" s="31">
        <f>0</f>
        <v>0</v>
      </c>
      <c r="K881" s="31">
        <f>0</f>
        <v>0</v>
      </c>
      <c r="L881" s="31">
        <f>0+L882+L886+L890+L894+L898+L902+L906+L910+L914+L918</f>
        <v>0</v>
      </c>
      <c r="M881" s="31">
        <f>0+M882+M886+M890+M894+M898+M902+M906+M910+M914+M918</f>
        <v>0</v>
      </c>
    </row>
    <row r="882" spans="1:16" ht="13.2" customHeight="1">
      <c r="A882" t="s">
        <v>40</v>
      </c>
      <c r="B882" s="10" t="s">
        <v>959</v>
      </c>
      <c r="C882" s="10" t="s">
        <v>960</v>
      </c>
      <c r="E882" s="27" t="s">
        <v>961</v>
      </c>
      <c r="F882" s="28" t="s">
        <v>81</v>
      </c>
      <c r="G882" s="29">
        <v>46</v>
      </c>
      <c r="H882" s="28">
        <v>0.0004</v>
      </c>
      <c r="I882" s="28">
        <f>ROUND(G882*H882,6)</f>
        <v>0.0184</v>
      </c>
      <c r="L882" s="30">
        <v>0</v>
      </c>
      <c r="M882" s="31">
        <f>ROUND(ROUND(L882,2)*ROUND(G882,3),2)</f>
        <v>0</v>
      </c>
      <c r="N882" s="28" t="s">
        <v>52</v>
      </c>
      <c r="O882">
        <f>(M882*21)/100</f>
        <v>0</v>
      </c>
      <c r="P882" t="s">
        <v>47</v>
      </c>
    </row>
    <row r="883" spans="1:5" ht="13.2" customHeight="1">
      <c r="A883" s="32" t="s">
        <v>48</v>
      </c>
      <c r="E883" s="33" t="s">
        <v>961</v>
      </c>
    </row>
    <row r="884" spans="1:5" ht="13.2" customHeight="1">
      <c r="A884" s="32" t="s">
        <v>49</v>
      </c>
      <c r="E884" s="34" t="s">
        <v>43</v>
      </c>
    </row>
    <row r="885" ht="13.2" customHeight="1">
      <c r="E885" s="33" t="s">
        <v>43</v>
      </c>
    </row>
    <row r="886" spans="1:16" ht="13.2" customHeight="1">
      <c r="A886" t="s">
        <v>40</v>
      </c>
      <c r="B886" s="10" t="s">
        <v>962</v>
      </c>
      <c r="C886" s="10" t="s">
        <v>963</v>
      </c>
      <c r="E886" s="27" t="s">
        <v>964</v>
      </c>
      <c r="F886" s="28" t="s">
        <v>81</v>
      </c>
      <c r="G886" s="29">
        <v>40.173</v>
      </c>
      <c r="H886" s="28">
        <v>0.0002</v>
      </c>
      <c r="I886" s="28">
        <f>ROUND(G886*H886,6)</f>
        <v>0.008035</v>
      </c>
      <c r="L886" s="30">
        <v>0</v>
      </c>
      <c r="M886" s="31">
        <f>ROUND(ROUND(L886,2)*ROUND(G886,3),2)</f>
        <v>0</v>
      </c>
      <c r="N886" s="28" t="s">
        <v>52</v>
      </c>
      <c r="O886">
        <f>(M886*21)/100</f>
        <v>0</v>
      </c>
      <c r="P886" t="s">
        <v>47</v>
      </c>
    </row>
    <row r="887" spans="1:5" ht="13.2" customHeight="1">
      <c r="A887" s="32" t="s">
        <v>48</v>
      </c>
      <c r="E887" s="33" t="s">
        <v>964</v>
      </c>
    </row>
    <row r="888" spans="1:5" ht="13.2" customHeight="1">
      <c r="A888" s="32" t="s">
        <v>49</v>
      </c>
      <c r="E888" s="34" t="s">
        <v>43</v>
      </c>
    </row>
    <row r="889" ht="13.2" customHeight="1">
      <c r="E889" s="33" t="s">
        <v>43</v>
      </c>
    </row>
    <row r="890" spans="1:16" ht="13.2" customHeight="1">
      <c r="A890" t="s">
        <v>40</v>
      </c>
      <c r="B890" s="10" t="s">
        <v>965</v>
      </c>
      <c r="C890" s="10" t="s">
        <v>966</v>
      </c>
      <c r="E890" s="27" t="s">
        <v>967</v>
      </c>
      <c r="F890" s="28" t="s">
        <v>81</v>
      </c>
      <c r="G890" s="29">
        <v>38.26</v>
      </c>
      <c r="H890" s="28">
        <v>5E-05</v>
      </c>
      <c r="I890" s="28">
        <f>ROUND(G890*H890,6)</f>
        <v>0.001913</v>
      </c>
      <c r="L890" s="30">
        <v>0</v>
      </c>
      <c r="M890" s="31">
        <f>ROUND(ROUND(L890,2)*ROUND(G890,3),2)</f>
        <v>0</v>
      </c>
      <c r="N890" s="28" t="s">
        <v>52</v>
      </c>
      <c r="O890">
        <f>(M890*21)/100</f>
        <v>0</v>
      </c>
      <c r="P890" t="s">
        <v>47</v>
      </c>
    </row>
    <row r="891" spans="1:5" ht="13.2" customHeight="1">
      <c r="A891" s="32" t="s">
        <v>48</v>
      </c>
      <c r="E891" s="33" t="s">
        <v>968</v>
      </c>
    </row>
    <row r="892" spans="1:5" ht="39.6" customHeight="1">
      <c r="A892" s="32" t="s">
        <v>49</v>
      </c>
      <c r="E892" s="34" t="s">
        <v>969</v>
      </c>
    </row>
    <row r="893" ht="13.2" customHeight="1">
      <c r="E893" s="33" t="s">
        <v>970</v>
      </c>
    </row>
    <row r="894" spans="1:16" ht="13.2" customHeight="1">
      <c r="A894" t="s">
        <v>40</v>
      </c>
      <c r="B894" s="10" t="s">
        <v>971</v>
      </c>
      <c r="C894" s="10" t="s">
        <v>972</v>
      </c>
      <c r="E894" s="27" t="s">
        <v>973</v>
      </c>
      <c r="F894" s="28" t="s">
        <v>63</v>
      </c>
      <c r="G894" s="29">
        <v>46</v>
      </c>
      <c r="H894" s="28">
        <v>0.01761</v>
      </c>
      <c r="I894" s="28">
        <f>ROUND(G894*H894,6)</f>
        <v>0.81006</v>
      </c>
      <c r="L894" s="30">
        <v>0</v>
      </c>
      <c r="M894" s="31">
        <f>ROUND(ROUND(L894,2)*ROUND(G894,3),2)</f>
        <v>0</v>
      </c>
      <c r="N894" s="28" t="s">
        <v>52</v>
      </c>
      <c r="O894">
        <f>(M894*21)/100</f>
        <v>0</v>
      </c>
      <c r="P894" t="s">
        <v>47</v>
      </c>
    </row>
    <row r="895" spans="1:5" ht="13.2" customHeight="1">
      <c r="A895" s="32" t="s">
        <v>48</v>
      </c>
      <c r="E895" s="33" t="s">
        <v>974</v>
      </c>
    </row>
    <row r="896" spans="1:5" ht="13.2" customHeight="1">
      <c r="A896" s="32" t="s">
        <v>49</v>
      </c>
      <c r="E896" s="34" t="s">
        <v>975</v>
      </c>
    </row>
    <row r="897" ht="13.2" customHeight="1">
      <c r="E897" s="33" t="s">
        <v>43</v>
      </c>
    </row>
    <row r="898" spans="1:16" ht="13.2" customHeight="1">
      <c r="A898" t="s">
        <v>40</v>
      </c>
      <c r="B898" s="10" t="s">
        <v>976</v>
      </c>
      <c r="C898" s="10" t="s">
        <v>977</v>
      </c>
      <c r="E898" s="27" t="s">
        <v>978</v>
      </c>
      <c r="F898" s="28" t="s">
        <v>63</v>
      </c>
      <c r="G898" s="29">
        <v>46</v>
      </c>
      <c r="H898" s="28">
        <v>0</v>
      </c>
      <c r="I898" s="28">
        <f>ROUND(G898*H898,6)</f>
        <v>0</v>
      </c>
      <c r="L898" s="30">
        <v>0</v>
      </c>
      <c r="M898" s="31">
        <f>ROUND(ROUND(L898,2)*ROUND(G898,3),2)</f>
        <v>0</v>
      </c>
      <c r="N898" s="28" t="s">
        <v>52</v>
      </c>
      <c r="O898">
        <f>(M898*21)/100</f>
        <v>0</v>
      </c>
      <c r="P898" t="s">
        <v>47</v>
      </c>
    </row>
    <row r="899" spans="1:5" ht="13.2" customHeight="1">
      <c r="A899" s="32" t="s">
        <v>48</v>
      </c>
      <c r="E899" s="33" t="s">
        <v>978</v>
      </c>
    </row>
    <row r="900" spans="1:5" ht="13.2" customHeight="1">
      <c r="A900" s="32" t="s">
        <v>49</v>
      </c>
      <c r="E900" s="34" t="s">
        <v>975</v>
      </c>
    </row>
    <row r="901" ht="13.2" customHeight="1">
      <c r="E901" s="33" t="s">
        <v>979</v>
      </c>
    </row>
    <row r="902" spans="1:16" ht="13.2" customHeight="1">
      <c r="A902" t="s">
        <v>40</v>
      </c>
      <c r="B902" s="10" t="s">
        <v>980</v>
      </c>
      <c r="C902" s="10" t="s">
        <v>981</v>
      </c>
      <c r="E902" s="27" t="s">
        <v>982</v>
      </c>
      <c r="F902" s="28" t="s">
        <v>63</v>
      </c>
      <c r="G902" s="29">
        <v>46</v>
      </c>
      <c r="H902" s="28">
        <v>0.00048</v>
      </c>
      <c r="I902" s="28">
        <f>ROUND(G902*H902,6)</f>
        <v>0.02208</v>
      </c>
      <c r="L902" s="30">
        <v>0</v>
      </c>
      <c r="M902" s="31">
        <f>ROUND(ROUND(L902,2)*ROUND(G902,3),2)</f>
        <v>0</v>
      </c>
      <c r="N902" s="28" t="s">
        <v>52</v>
      </c>
      <c r="O902">
        <f>(M902*21)/100</f>
        <v>0</v>
      </c>
      <c r="P902" t="s">
        <v>47</v>
      </c>
    </row>
    <row r="903" spans="1:5" ht="13.2" customHeight="1">
      <c r="A903" s="32" t="s">
        <v>48</v>
      </c>
      <c r="E903" s="33" t="s">
        <v>982</v>
      </c>
    </row>
    <row r="904" spans="1:5" ht="13.2" customHeight="1">
      <c r="A904" s="32" t="s">
        <v>49</v>
      </c>
      <c r="E904" s="34" t="s">
        <v>975</v>
      </c>
    </row>
    <row r="905" ht="13.2" customHeight="1">
      <c r="E905" s="33" t="s">
        <v>983</v>
      </c>
    </row>
    <row r="906" spans="1:16" ht="13.2" customHeight="1">
      <c r="A906" t="s">
        <v>40</v>
      </c>
      <c r="B906" s="10" t="s">
        <v>984</v>
      </c>
      <c r="C906" s="10" t="s">
        <v>985</v>
      </c>
      <c r="E906" s="27" t="s">
        <v>986</v>
      </c>
      <c r="F906" s="28" t="s">
        <v>63</v>
      </c>
      <c r="G906" s="29">
        <v>46</v>
      </c>
      <c r="H906" s="28">
        <v>0.0001</v>
      </c>
      <c r="I906" s="28">
        <f>ROUND(G906*H906,6)</f>
        <v>0.0046</v>
      </c>
      <c r="L906" s="30">
        <v>0</v>
      </c>
      <c r="M906" s="31">
        <f>ROUND(ROUND(L906,2)*ROUND(G906,3),2)</f>
        <v>0</v>
      </c>
      <c r="N906" s="28" t="s">
        <v>52</v>
      </c>
      <c r="O906">
        <f>(M906*21)/100</f>
        <v>0</v>
      </c>
      <c r="P906" t="s">
        <v>47</v>
      </c>
    </row>
    <row r="907" spans="1:5" ht="13.2" customHeight="1">
      <c r="A907" s="32" t="s">
        <v>48</v>
      </c>
      <c r="E907" s="33" t="s">
        <v>986</v>
      </c>
    </row>
    <row r="908" spans="1:5" ht="13.2" customHeight="1">
      <c r="A908" s="32" t="s">
        <v>49</v>
      </c>
      <c r="E908" s="34" t="s">
        <v>975</v>
      </c>
    </row>
    <row r="909" ht="13.2" customHeight="1">
      <c r="E909" s="33" t="s">
        <v>983</v>
      </c>
    </row>
    <row r="910" spans="1:16" ht="13.2" customHeight="1">
      <c r="A910" t="s">
        <v>40</v>
      </c>
      <c r="B910" s="10" t="s">
        <v>987</v>
      </c>
      <c r="C910" s="10" t="s">
        <v>988</v>
      </c>
      <c r="E910" s="27" t="s">
        <v>989</v>
      </c>
      <c r="F910" s="28" t="s">
        <v>148</v>
      </c>
      <c r="G910" s="29">
        <v>0.865</v>
      </c>
      <c r="H910" s="28">
        <v>0</v>
      </c>
      <c r="I910" s="28">
        <f>ROUND(G910*H910,6)</f>
        <v>0</v>
      </c>
      <c r="L910" s="30">
        <v>0</v>
      </c>
      <c r="M910" s="31">
        <f>ROUND(ROUND(L910,2)*ROUND(G910,3),2)</f>
        <v>0</v>
      </c>
      <c r="N910" s="28" t="s">
        <v>52</v>
      </c>
      <c r="O910">
        <f>(M910*21)/100</f>
        <v>0</v>
      </c>
      <c r="P910" t="s">
        <v>47</v>
      </c>
    </row>
    <row r="911" spans="1:5" ht="13.2" customHeight="1">
      <c r="A911" s="32" t="s">
        <v>48</v>
      </c>
      <c r="E911" s="33" t="s">
        <v>989</v>
      </c>
    </row>
    <row r="912" spans="1:5" ht="13.2" customHeight="1">
      <c r="A912" s="32" t="s">
        <v>49</v>
      </c>
      <c r="E912" s="34" t="s">
        <v>43</v>
      </c>
    </row>
    <row r="913" ht="13.2" customHeight="1">
      <c r="E913" s="33" t="s">
        <v>990</v>
      </c>
    </row>
    <row r="914" spans="1:16" ht="13.2" customHeight="1">
      <c r="A914" t="s">
        <v>40</v>
      </c>
      <c r="B914" s="10" t="s">
        <v>991</v>
      </c>
      <c r="C914" s="10" t="s">
        <v>992</v>
      </c>
      <c r="E914" s="27" t="s">
        <v>993</v>
      </c>
      <c r="F914" s="28" t="s">
        <v>148</v>
      </c>
      <c r="G914" s="29">
        <v>0.865</v>
      </c>
      <c r="H914" s="28">
        <v>0</v>
      </c>
      <c r="I914" s="28">
        <f>ROUND(G914*H914,6)</f>
        <v>0</v>
      </c>
      <c r="L914" s="30">
        <v>0</v>
      </c>
      <c r="M914" s="31">
        <f>ROUND(ROUND(L914,2)*ROUND(G914,3),2)</f>
        <v>0</v>
      </c>
      <c r="N914" s="28" t="s">
        <v>52</v>
      </c>
      <c r="O914">
        <f>(M914*21)/100</f>
        <v>0</v>
      </c>
      <c r="P914" t="s">
        <v>47</v>
      </c>
    </row>
    <row r="915" spans="1:5" ht="13.2" customHeight="1">
      <c r="A915" s="32" t="s">
        <v>48</v>
      </c>
      <c r="E915" s="33" t="s">
        <v>994</v>
      </c>
    </row>
    <row r="916" spans="1:5" ht="13.2" customHeight="1">
      <c r="A916" s="32" t="s">
        <v>49</v>
      </c>
      <c r="E916" s="34" t="s">
        <v>43</v>
      </c>
    </row>
    <row r="917" ht="13.2" customHeight="1">
      <c r="E917" s="33" t="s">
        <v>990</v>
      </c>
    </row>
    <row r="918" spans="1:16" ht="13.2" customHeight="1">
      <c r="A918" t="s">
        <v>40</v>
      </c>
      <c r="B918" s="10" t="s">
        <v>995</v>
      </c>
      <c r="C918" s="10" t="s">
        <v>996</v>
      </c>
      <c r="E918" s="27" t="s">
        <v>997</v>
      </c>
      <c r="F918" s="28" t="s">
        <v>148</v>
      </c>
      <c r="G918" s="29">
        <v>0.865</v>
      </c>
      <c r="H918" s="28">
        <v>0</v>
      </c>
      <c r="I918" s="28">
        <f>ROUND(G918*H918,6)</f>
        <v>0</v>
      </c>
      <c r="L918" s="30">
        <v>0</v>
      </c>
      <c r="M918" s="31">
        <f>ROUND(ROUND(L918,2)*ROUND(G918,3),2)</f>
        <v>0</v>
      </c>
      <c r="N918" s="28" t="s">
        <v>52</v>
      </c>
      <c r="O918">
        <f>(M918*21)/100</f>
        <v>0</v>
      </c>
      <c r="P918" t="s">
        <v>47</v>
      </c>
    </row>
    <row r="919" spans="1:5" ht="13.2" customHeight="1">
      <c r="A919" s="32" t="s">
        <v>48</v>
      </c>
      <c r="E919" s="33" t="s">
        <v>998</v>
      </c>
    </row>
    <row r="920" spans="1:5" ht="13.2" customHeight="1">
      <c r="A920" s="32" t="s">
        <v>49</v>
      </c>
      <c r="E920" s="34" t="s">
        <v>43</v>
      </c>
    </row>
    <row r="921" ht="13.2" customHeight="1">
      <c r="E921" s="33" t="s">
        <v>990</v>
      </c>
    </row>
    <row r="922" spans="1:13" ht="13.2" customHeight="1">
      <c r="A922" t="s">
        <v>37</v>
      </c>
      <c r="C922" s="11" t="s">
        <v>999</v>
      </c>
      <c r="E922" s="35" t="s">
        <v>1000</v>
      </c>
      <c r="J922" s="31">
        <f>0</f>
        <v>0</v>
      </c>
      <c r="K922" s="31">
        <f>0</f>
        <v>0</v>
      </c>
      <c r="L922" s="31">
        <f>0+L923+L927+L931+L935+L939+L943+L947+L951+L955+L959+L963+L967+L971+L975+L979+L983+L987+L991+L995+L999+L1003+L1007+L1011+L1015+L1019</f>
        <v>0</v>
      </c>
      <c r="M922" s="31">
        <f>0+M923+M927+M931+M935+M939+M943+M947+M951+M955+M959+M963+M967+M971+M975+M979+M983+M987+M991+M995+M999+M1003+M1007+M1011+M1015+M1019</f>
        <v>0</v>
      </c>
    </row>
    <row r="923" spans="1:16" ht="13.2" customHeight="1">
      <c r="A923" t="s">
        <v>40</v>
      </c>
      <c r="B923" s="10" t="s">
        <v>1001</v>
      </c>
      <c r="C923" s="10" t="s">
        <v>1002</v>
      </c>
      <c r="E923" s="27" t="s">
        <v>1003</v>
      </c>
      <c r="F923" s="28" t="s">
        <v>81</v>
      </c>
      <c r="G923" s="29">
        <v>84.15</v>
      </c>
      <c r="H923" s="28">
        <v>0.00027</v>
      </c>
      <c r="I923" s="28">
        <f>ROUND(G923*H923,6)</f>
        <v>0.022721</v>
      </c>
      <c r="L923" s="30">
        <v>0</v>
      </c>
      <c r="M923" s="31">
        <f>ROUND(ROUND(L923,2)*ROUND(G923,3),2)</f>
        <v>0</v>
      </c>
      <c r="N923" s="28" t="s">
        <v>52</v>
      </c>
      <c r="O923">
        <f>(M923*21)/100</f>
        <v>0</v>
      </c>
      <c r="P923" t="s">
        <v>47</v>
      </c>
    </row>
    <row r="924" spans="1:5" ht="13.2" customHeight="1">
      <c r="A924" s="32" t="s">
        <v>48</v>
      </c>
      <c r="E924" s="33" t="s">
        <v>1003</v>
      </c>
    </row>
    <row r="925" spans="1:5" ht="13.2" customHeight="1">
      <c r="A925" s="32" t="s">
        <v>49</v>
      </c>
      <c r="E925" s="34" t="s">
        <v>43</v>
      </c>
    </row>
    <row r="926" ht="13.2" customHeight="1">
      <c r="E926" s="33" t="s">
        <v>43</v>
      </c>
    </row>
    <row r="927" spans="1:16" ht="13.2" customHeight="1">
      <c r="A927" t="s">
        <v>40</v>
      </c>
      <c r="B927" s="10" t="s">
        <v>1004</v>
      </c>
      <c r="C927" s="10" t="s">
        <v>1005</v>
      </c>
      <c r="E927" s="27" t="s">
        <v>1006</v>
      </c>
      <c r="F927" s="28" t="s">
        <v>81</v>
      </c>
      <c r="G927" s="29">
        <v>173.492</v>
      </c>
      <c r="H927" s="28">
        <v>0.00035</v>
      </c>
      <c r="I927" s="28">
        <f>ROUND(G927*H927,6)</f>
        <v>0.060722</v>
      </c>
      <c r="L927" s="30">
        <v>0</v>
      </c>
      <c r="M927" s="31">
        <f>ROUND(ROUND(L927,2)*ROUND(G927,3),2)</f>
        <v>0</v>
      </c>
      <c r="N927" s="28" t="s">
        <v>52</v>
      </c>
      <c r="O927">
        <f>(M927*21)/100</f>
        <v>0</v>
      </c>
      <c r="P927" t="s">
        <v>47</v>
      </c>
    </row>
    <row r="928" spans="1:5" ht="13.2" customHeight="1">
      <c r="A928" s="32" t="s">
        <v>48</v>
      </c>
      <c r="E928" s="33" t="s">
        <v>1006</v>
      </c>
    </row>
    <row r="929" spans="1:5" ht="13.2" customHeight="1">
      <c r="A929" s="32" t="s">
        <v>49</v>
      </c>
      <c r="E929" s="34" t="s">
        <v>43</v>
      </c>
    </row>
    <row r="930" ht="13.2" customHeight="1">
      <c r="E930" s="33" t="s">
        <v>43</v>
      </c>
    </row>
    <row r="931" spans="1:16" ht="13.2" customHeight="1">
      <c r="A931" t="s">
        <v>40</v>
      </c>
      <c r="B931" s="10" t="s">
        <v>1007</v>
      </c>
      <c r="C931" s="10" t="s">
        <v>1008</v>
      </c>
      <c r="E931" s="27" t="s">
        <v>1009</v>
      </c>
      <c r="F931" s="28" t="s">
        <v>63</v>
      </c>
      <c r="G931" s="29">
        <v>199.54</v>
      </c>
      <c r="H931" s="28">
        <v>0.00275</v>
      </c>
      <c r="I931" s="28">
        <f>ROUND(G931*H931,6)</f>
        <v>0.548735</v>
      </c>
      <c r="L931" s="30">
        <v>0</v>
      </c>
      <c r="M931" s="31">
        <f>ROUND(ROUND(L931,2)*ROUND(G931,3),2)</f>
        <v>0</v>
      </c>
      <c r="N931" s="28" t="s">
        <v>52</v>
      </c>
      <c r="O931">
        <f>(M931*21)/100</f>
        <v>0</v>
      </c>
      <c r="P931" t="s">
        <v>47</v>
      </c>
    </row>
    <row r="932" spans="1:5" ht="13.2" customHeight="1">
      <c r="A932" s="32" t="s">
        <v>48</v>
      </c>
      <c r="E932" s="33" t="s">
        <v>1009</v>
      </c>
    </row>
    <row r="933" spans="1:5" ht="13.2" customHeight="1">
      <c r="A933" s="32" t="s">
        <v>49</v>
      </c>
      <c r="E933" s="34" t="s">
        <v>43</v>
      </c>
    </row>
    <row r="934" ht="13.2" customHeight="1">
      <c r="E934" s="33" t="s">
        <v>43</v>
      </c>
    </row>
    <row r="935" spans="1:16" ht="13.2" customHeight="1">
      <c r="A935" t="s">
        <v>40</v>
      </c>
      <c r="B935" s="10" t="s">
        <v>1010</v>
      </c>
      <c r="C935" s="10" t="s">
        <v>1008</v>
      </c>
      <c r="D935" t="s">
        <v>41</v>
      </c>
      <c r="E935" s="27" t="s">
        <v>1009</v>
      </c>
      <c r="F935" s="28" t="s">
        <v>63</v>
      </c>
      <c r="G935" s="29">
        <v>4.62</v>
      </c>
      <c r="H935" s="28">
        <v>0.00275</v>
      </c>
      <c r="I935" s="28">
        <f>ROUND(G935*H935,6)</f>
        <v>0.012705</v>
      </c>
      <c r="L935" s="30">
        <v>0</v>
      </c>
      <c r="M935" s="31">
        <f>ROUND(ROUND(L935,2)*ROUND(G935,3),2)</f>
        <v>0</v>
      </c>
      <c r="N935" s="28" t="s">
        <v>52</v>
      </c>
      <c r="O935">
        <f>(M935*21)/100</f>
        <v>0</v>
      </c>
      <c r="P935" t="s">
        <v>47</v>
      </c>
    </row>
    <row r="936" spans="1:5" ht="13.2" customHeight="1">
      <c r="A936" s="32" t="s">
        <v>48</v>
      </c>
      <c r="E936" s="33" t="s">
        <v>1009</v>
      </c>
    </row>
    <row r="937" spans="1:5" ht="13.2" customHeight="1">
      <c r="A937" s="32" t="s">
        <v>49</v>
      </c>
      <c r="E937" s="34" t="s">
        <v>43</v>
      </c>
    </row>
    <row r="938" ht="13.2" customHeight="1">
      <c r="E938" s="33" t="s">
        <v>43</v>
      </c>
    </row>
    <row r="939" spans="1:16" ht="13.2" customHeight="1">
      <c r="A939" t="s">
        <v>40</v>
      </c>
      <c r="B939" s="10" t="s">
        <v>1011</v>
      </c>
      <c r="C939" s="10" t="s">
        <v>1008</v>
      </c>
      <c r="D939" t="s">
        <v>47</v>
      </c>
      <c r="E939" s="27" t="s">
        <v>1009</v>
      </c>
      <c r="F939" s="28" t="s">
        <v>63</v>
      </c>
      <c r="G939" s="29">
        <v>4.62</v>
      </c>
      <c r="H939" s="28">
        <v>0.00275</v>
      </c>
      <c r="I939" s="28">
        <f>ROUND(G939*H939,6)</f>
        <v>0.012705</v>
      </c>
      <c r="L939" s="30">
        <v>0</v>
      </c>
      <c r="M939" s="31">
        <f>ROUND(ROUND(L939,2)*ROUND(G939,3),2)</f>
        <v>0</v>
      </c>
      <c r="N939" s="28" t="s">
        <v>52</v>
      </c>
      <c r="O939">
        <f>(M939*21)/100</f>
        <v>0</v>
      </c>
      <c r="P939" t="s">
        <v>47</v>
      </c>
    </row>
    <row r="940" spans="1:5" ht="13.2" customHeight="1">
      <c r="A940" s="32" t="s">
        <v>48</v>
      </c>
      <c r="E940" s="33" t="s">
        <v>1009</v>
      </c>
    </row>
    <row r="941" spans="1:5" ht="13.2" customHeight="1">
      <c r="A941" s="32" t="s">
        <v>49</v>
      </c>
      <c r="E941" s="34" t="s">
        <v>43</v>
      </c>
    </row>
    <row r="942" ht="13.2" customHeight="1">
      <c r="E942" s="33" t="s">
        <v>43</v>
      </c>
    </row>
    <row r="943" spans="1:16" ht="13.2" customHeight="1">
      <c r="A943" t="s">
        <v>40</v>
      </c>
      <c r="B943" s="10" t="s">
        <v>1012</v>
      </c>
      <c r="C943" s="10" t="s">
        <v>1013</v>
      </c>
      <c r="E943" s="27" t="s">
        <v>1014</v>
      </c>
      <c r="F943" s="28" t="s">
        <v>81</v>
      </c>
      <c r="G943" s="29">
        <v>9.18</v>
      </c>
      <c r="H943" s="28">
        <v>0.00016</v>
      </c>
      <c r="I943" s="28">
        <f>ROUND(G943*H943,6)</f>
        <v>0.001469</v>
      </c>
      <c r="L943" s="30">
        <v>0</v>
      </c>
      <c r="M943" s="31">
        <f>ROUND(ROUND(L943,2)*ROUND(G943,3),2)</f>
        <v>0</v>
      </c>
      <c r="N943" s="28" t="s">
        <v>52</v>
      </c>
      <c r="O943">
        <f>(M943*21)/100</f>
        <v>0</v>
      </c>
      <c r="P943" t="s">
        <v>47</v>
      </c>
    </row>
    <row r="944" spans="1:5" ht="13.2" customHeight="1">
      <c r="A944" s="32" t="s">
        <v>48</v>
      </c>
      <c r="E944" s="33" t="s">
        <v>1014</v>
      </c>
    </row>
    <row r="945" spans="1:5" ht="13.2" customHeight="1">
      <c r="A945" s="32" t="s">
        <v>49</v>
      </c>
      <c r="E945" s="34" t="s">
        <v>43</v>
      </c>
    </row>
    <row r="946" ht="13.2" customHeight="1">
      <c r="E946" s="33" t="s">
        <v>43</v>
      </c>
    </row>
    <row r="947" spans="1:16" ht="13.2" customHeight="1">
      <c r="A947" t="s">
        <v>40</v>
      </c>
      <c r="B947" s="10" t="s">
        <v>1015</v>
      </c>
      <c r="C947" s="10" t="s">
        <v>1016</v>
      </c>
      <c r="E947" s="27" t="s">
        <v>1017</v>
      </c>
      <c r="F947" s="28" t="s">
        <v>63</v>
      </c>
      <c r="G947" s="29">
        <v>176.864</v>
      </c>
      <c r="H947" s="28">
        <v>0</v>
      </c>
      <c r="I947" s="28">
        <f>ROUND(G947*H947,6)</f>
        <v>0</v>
      </c>
      <c r="L947" s="30">
        <v>0</v>
      </c>
      <c r="M947" s="31">
        <f>ROUND(ROUND(L947,2)*ROUND(G947,3),2)</f>
        <v>0</v>
      </c>
      <c r="N947" s="28" t="s">
        <v>52</v>
      </c>
      <c r="O947">
        <f>(M947*21)/100</f>
        <v>0</v>
      </c>
      <c r="P947" t="s">
        <v>47</v>
      </c>
    </row>
    <row r="948" spans="1:5" ht="13.2" customHeight="1">
      <c r="A948" s="32" t="s">
        <v>48</v>
      </c>
      <c r="E948" s="33" t="s">
        <v>1017</v>
      </c>
    </row>
    <row r="949" spans="1:5" ht="224.4" customHeight="1">
      <c r="A949" s="32" t="s">
        <v>49</v>
      </c>
      <c r="E949" s="34" t="s">
        <v>1018</v>
      </c>
    </row>
    <row r="950" ht="13.2" customHeight="1">
      <c r="E950" s="33" t="s">
        <v>1019</v>
      </c>
    </row>
    <row r="951" spans="1:16" ht="13.2" customHeight="1">
      <c r="A951" t="s">
        <v>40</v>
      </c>
      <c r="B951" s="10" t="s">
        <v>1020</v>
      </c>
      <c r="C951" s="10" t="s">
        <v>1021</v>
      </c>
      <c r="E951" s="27" t="s">
        <v>1022</v>
      </c>
      <c r="F951" s="28" t="s">
        <v>81</v>
      </c>
      <c r="G951" s="29">
        <v>4.2</v>
      </c>
      <c r="H951" s="28">
        <v>0</v>
      </c>
      <c r="I951" s="28">
        <f>ROUND(G951*H951,6)</f>
        <v>0</v>
      </c>
      <c r="L951" s="30">
        <v>0</v>
      </c>
      <c r="M951" s="31">
        <f>ROUND(ROUND(L951,2)*ROUND(G951,3),2)</f>
        <v>0</v>
      </c>
      <c r="N951" s="28" t="s">
        <v>52</v>
      </c>
      <c r="O951">
        <f>(M951*21)/100</f>
        <v>0</v>
      </c>
      <c r="P951" t="s">
        <v>47</v>
      </c>
    </row>
    <row r="952" spans="1:5" ht="13.2" customHeight="1">
      <c r="A952" s="32" t="s">
        <v>48</v>
      </c>
      <c r="E952" s="33" t="s">
        <v>1022</v>
      </c>
    </row>
    <row r="953" spans="1:5" ht="79.2" customHeight="1">
      <c r="A953" s="32" t="s">
        <v>49</v>
      </c>
      <c r="E953" s="34" t="s">
        <v>1023</v>
      </c>
    </row>
    <row r="954" ht="13.2" customHeight="1">
      <c r="E954" s="33" t="s">
        <v>1019</v>
      </c>
    </row>
    <row r="955" spans="1:16" ht="13.2" customHeight="1">
      <c r="A955" t="s">
        <v>40</v>
      </c>
      <c r="B955" s="10" t="s">
        <v>1024</v>
      </c>
      <c r="C955" s="10" t="s">
        <v>1025</v>
      </c>
      <c r="E955" s="27" t="s">
        <v>1026</v>
      </c>
      <c r="F955" s="28" t="s">
        <v>81</v>
      </c>
      <c r="G955" s="29">
        <v>4.2</v>
      </c>
      <c r="H955" s="28">
        <v>0</v>
      </c>
      <c r="I955" s="28">
        <f>ROUND(G955*H955,6)</f>
        <v>0</v>
      </c>
      <c r="L955" s="30">
        <v>0</v>
      </c>
      <c r="M955" s="31">
        <f>ROUND(ROUND(L955,2)*ROUND(G955,3),2)</f>
        <v>0</v>
      </c>
      <c r="N955" s="28" t="s">
        <v>52</v>
      </c>
      <c r="O955">
        <f>(M955*21)/100</f>
        <v>0</v>
      </c>
      <c r="P955" t="s">
        <v>47</v>
      </c>
    </row>
    <row r="956" spans="1:5" ht="13.2" customHeight="1">
      <c r="A956" s="32" t="s">
        <v>48</v>
      </c>
      <c r="E956" s="33" t="s">
        <v>1026</v>
      </c>
    </row>
    <row r="957" spans="1:5" ht="66" customHeight="1">
      <c r="A957" s="32" t="s">
        <v>49</v>
      </c>
      <c r="E957" s="34" t="s">
        <v>1027</v>
      </c>
    </row>
    <row r="958" ht="13.2" customHeight="1">
      <c r="E958" s="33" t="s">
        <v>1019</v>
      </c>
    </row>
    <row r="959" spans="1:16" ht="13.2" customHeight="1">
      <c r="A959" t="s">
        <v>40</v>
      </c>
      <c r="B959" s="10" t="s">
        <v>1028</v>
      </c>
      <c r="C959" s="10" t="s">
        <v>1029</v>
      </c>
      <c r="E959" s="27" t="s">
        <v>1030</v>
      </c>
      <c r="F959" s="28" t="s">
        <v>81</v>
      </c>
      <c r="G959" s="29">
        <v>4.2</v>
      </c>
      <c r="H959" s="28">
        <v>4E-05</v>
      </c>
      <c r="I959" s="28">
        <f>ROUND(G959*H959,6)</f>
        <v>0.000168</v>
      </c>
      <c r="L959" s="30">
        <v>0</v>
      </c>
      <c r="M959" s="31">
        <f>ROUND(ROUND(L959,2)*ROUND(G959,3),2)</f>
        <v>0</v>
      </c>
      <c r="N959" s="28" t="s">
        <v>52</v>
      </c>
      <c r="O959">
        <f>(M959*21)/100</f>
        <v>0</v>
      </c>
      <c r="P959" t="s">
        <v>47</v>
      </c>
    </row>
    <row r="960" spans="1:5" ht="13.2" customHeight="1">
      <c r="A960" s="32" t="s">
        <v>48</v>
      </c>
      <c r="E960" s="33" t="s">
        <v>1030</v>
      </c>
    </row>
    <row r="961" spans="1:5" ht="79.2" customHeight="1">
      <c r="A961" s="32" t="s">
        <v>49</v>
      </c>
      <c r="E961" s="34" t="s">
        <v>1023</v>
      </c>
    </row>
    <row r="962" ht="13.2" customHeight="1">
      <c r="E962" s="33" t="s">
        <v>1019</v>
      </c>
    </row>
    <row r="963" spans="1:16" ht="13.2" customHeight="1">
      <c r="A963" t="s">
        <v>40</v>
      </c>
      <c r="B963" s="10" t="s">
        <v>1031</v>
      </c>
      <c r="C963" s="10" t="s">
        <v>1032</v>
      </c>
      <c r="E963" s="27" t="s">
        <v>1033</v>
      </c>
      <c r="F963" s="28" t="s">
        <v>81</v>
      </c>
      <c r="G963" s="29">
        <v>4.2</v>
      </c>
      <c r="H963" s="28">
        <v>2E-05</v>
      </c>
      <c r="I963" s="28">
        <f>ROUND(G963*H963,6)</f>
        <v>8.4E-05</v>
      </c>
      <c r="L963" s="30">
        <v>0</v>
      </c>
      <c r="M963" s="31">
        <f>ROUND(ROUND(L963,2)*ROUND(G963,3),2)</f>
        <v>0</v>
      </c>
      <c r="N963" s="28" t="s">
        <v>52</v>
      </c>
      <c r="O963">
        <f>(M963*21)/100</f>
        <v>0</v>
      </c>
      <c r="P963" t="s">
        <v>47</v>
      </c>
    </row>
    <row r="964" spans="1:5" ht="13.2" customHeight="1">
      <c r="A964" s="32" t="s">
        <v>48</v>
      </c>
      <c r="E964" s="33" t="s">
        <v>1033</v>
      </c>
    </row>
    <row r="965" spans="1:5" ht="66" customHeight="1">
      <c r="A965" s="32" t="s">
        <v>49</v>
      </c>
      <c r="E965" s="34" t="s">
        <v>1027</v>
      </c>
    </row>
    <row r="966" ht="13.2" customHeight="1">
      <c r="E966" s="33" t="s">
        <v>1019</v>
      </c>
    </row>
    <row r="967" spans="1:16" ht="13.2" customHeight="1">
      <c r="A967" t="s">
        <v>40</v>
      </c>
      <c r="B967" s="10" t="s">
        <v>1034</v>
      </c>
      <c r="C967" s="10" t="s">
        <v>1035</v>
      </c>
      <c r="E967" s="27" t="s">
        <v>1036</v>
      </c>
      <c r="F967" s="28" t="s">
        <v>63</v>
      </c>
      <c r="G967" s="29">
        <v>181.4</v>
      </c>
      <c r="H967" s="28">
        <v>0.0005</v>
      </c>
      <c r="I967" s="28">
        <f>ROUND(G967*H967,6)</f>
        <v>0.0907</v>
      </c>
      <c r="L967" s="30">
        <v>0</v>
      </c>
      <c r="M967" s="31">
        <f>ROUND(ROUND(L967,2)*ROUND(G967,3),2)</f>
        <v>0</v>
      </c>
      <c r="N967" s="28" t="s">
        <v>52</v>
      </c>
      <c r="O967">
        <f>(M967*21)/100</f>
        <v>0</v>
      </c>
      <c r="P967" t="s">
        <v>47</v>
      </c>
    </row>
    <row r="968" spans="1:5" ht="13.2" customHeight="1">
      <c r="A968" s="32" t="s">
        <v>48</v>
      </c>
      <c r="E968" s="33" t="s">
        <v>1036</v>
      </c>
    </row>
    <row r="969" spans="1:5" ht="224.4" customHeight="1">
      <c r="A969" s="32" t="s">
        <v>49</v>
      </c>
      <c r="E969" s="34" t="s">
        <v>1037</v>
      </c>
    </row>
    <row r="970" ht="13.2" customHeight="1">
      <c r="E970" s="33" t="s">
        <v>1019</v>
      </c>
    </row>
    <row r="971" spans="1:16" ht="13.2" customHeight="1">
      <c r="A971" t="s">
        <v>40</v>
      </c>
      <c r="B971" s="10" t="s">
        <v>1038</v>
      </c>
      <c r="C971" s="10" t="s">
        <v>1039</v>
      </c>
      <c r="E971" s="27" t="s">
        <v>1040</v>
      </c>
      <c r="F971" s="28" t="s">
        <v>63</v>
      </c>
      <c r="G971" s="29">
        <v>181.4</v>
      </c>
      <c r="H971" s="28">
        <v>0.00758</v>
      </c>
      <c r="I971" s="28">
        <f>ROUND(G971*H971,6)</f>
        <v>1.375012</v>
      </c>
      <c r="L971" s="30">
        <v>0</v>
      </c>
      <c r="M971" s="31">
        <f>ROUND(ROUND(L971,2)*ROUND(G971,3),2)</f>
        <v>0</v>
      </c>
      <c r="N971" s="28" t="s">
        <v>52</v>
      </c>
      <c r="O971">
        <f>(M971*21)/100</f>
        <v>0</v>
      </c>
      <c r="P971" t="s">
        <v>47</v>
      </c>
    </row>
    <row r="972" spans="1:5" ht="13.2" customHeight="1">
      <c r="A972" s="32" t="s">
        <v>48</v>
      </c>
      <c r="E972" s="33" t="s">
        <v>1040</v>
      </c>
    </row>
    <row r="973" spans="1:5" ht="224.4" customHeight="1">
      <c r="A973" s="32" t="s">
        <v>49</v>
      </c>
      <c r="E973" s="34" t="s">
        <v>1037</v>
      </c>
    </row>
    <row r="974" ht="13.2" customHeight="1">
      <c r="E974" s="33" t="s">
        <v>1019</v>
      </c>
    </row>
    <row r="975" spans="1:16" ht="13.2" customHeight="1">
      <c r="A975" t="s">
        <v>40</v>
      </c>
      <c r="B975" s="10" t="s">
        <v>1041</v>
      </c>
      <c r="C975" s="10" t="s">
        <v>1042</v>
      </c>
      <c r="E975" s="27" t="s">
        <v>1043</v>
      </c>
      <c r="F975" s="28" t="s">
        <v>81</v>
      </c>
      <c r="G975" s="29">
        <v>4.2</v>
      </c>
      <c r="H975" s="28">
        <v>0.00225</v>
      </c>
      <c r="I975" s="28">
        <f>ROUND(G975*H975,6)</f>
        <v>0.00945</v>
      </c>
      <c r="L975" s="30">
        <v>0</v>
      </c>
      <c r="M975" s="31">
        <f>ROUND(ROUND(L975,2)*ROUND(G975,3),2)</f>
        <v>0</v>
      </c>
      <c r="N975" s="28" t="s">
        <v>52</v>
      </c>
      <c r="O975">
        <f>(M975*21)/100</f>
        <v>0</v>
      </c>
      <c r="P975" t="s">
        <v>47</v>
      </c>
    </row>
    <row r="976" spans="1:5" ht="13.2" customHeight="1">
      <c r="A976" s="32" t="s">
        <v>48</v>
      </c>
      <c r="E976" s="33" t="s">
        <v>1043</v>
      </c>
    </row>
    <row r="977" spans="1:5" ht="79.2" customHeight="1">
      <c r="A977" s="32" t="s">
        <v>49</v>
      </c>
      <c r="E977" s="34" t="s">
        <v>1023</v>
      </c>
    </row>
    <row r="978" ht="13.2" customHeight="1">
      <c r="E978" s="33" t="s">
        <v>1019</v>
      </c>
    </row>
    <row r="979" spans="1:16" ht="13.2" customHeight="1">
      <c r="A979" t="s">
        <v>40</v>
      </c>
      <c r="B979" s="10" t="s">
        <v>1044</v>
      </c>
      <c r="C979" s="10" t="s">
        <v>1045</v>
      </c>
      <c r="E979" s="27" t="s">
        <v>1046</v>
      </c>
      <c r="F979" s="28" t="s">
        <v>81</v>
      </c>
      <c r="G979" s="29">
        <v>4.2</v>
      </c>
      <c r="H979" s="28">
        <v>0.0016</v>
      </c>
      <c r="I979" s="28">
        <f>ROUND(G979*H979,6)</f>
        <v>0.00672</v>
      </c>
      <c r="L979" s="30">
        <v>0</v>
      </c>
      <c r="M979" s="31">
        <f>ROUND(ROUND(L979,2)*ROUND(G979,3),2)</f>
        <v>0</v>
      </c>
      <c r="N979" s="28" t="s">
        <v>52</v>
      </c>
      <c r="O979">
        <f>(M979*21)/100</f>
        <v>0</v>
      </c>
      <c r="P979" t="s">
        <v>47</v>
      </c>
    </row>
    <row r="980" spans="1:5" ht="13.2" customHeight="1">
      <c r="A980" s="32" t="s">
        <v>48</v>
      </c>
      <c r="E980" s="33" t="s">
        <v>1046</v>
      </c>
    </row>
    <row r="981" spans="1:5" ht="66" customHeight="1">
      <c r="A981" s="32" t="s">
        <v>49</v>
      </c>
      <c r="E981" s="34" t="s">
        <v>1027</v>
      </c>
    </row>
    <row r="982" ht="13.2" customHeight="1">
      <c r="E982" s="33" t="s">
        <v>1019</v>
      </c>
    </row>
    <row r="983" spans="1:16" ht="13.2" customHeight="1">
      <c r="A983" t="s">
        <v>40</v>
      </c>
      <c r="B983" s="10" t="s">
        <v>1047</v>
      </c>
      <c r="C983" s="10" t="s">
        <v>1048</v>
      </c>
      <c r="E983" s="27" t="s">
        <v>1049</v>
      </c>
      <c r="F983" s="28" t="s">
        <v>63</v>
      </c>
      <c r="G983" s="29">
        <v>181.4</v>
      </c>
      <c r="H983" s="28">
        <v>0.0003</v>
      </c>
      <c r="I983" s="28">
        <f>ROUND(G983*H983,6)</f>
        <v>0.05442</v>
      </c>
      <c r="L983" s="30">
        <v>0</v>
      </c>
      <c r="M983" s="31">
        <f>ROUND(ROUND(L983,2)*ROUND(G983,3),2)</f>
        <v>0</v>
      </c>
      <c r="N983" s="28" t="s">
        <v>52</v>
      </c>
      <c r="O983">
        <f>(M983*21)/100</f>
        <v>0</v>
      </c>
      <c r="P983" t="s">
        <v>47</v>
      </c>
    </row>
    <row r="984" spans="1:5" ht="13.2" customHeight="1">
      <c r="A984" s="32" t="s">
        <v>48</v>
      </c>
      <c r="E984" s="33" t="s">
        <v>1049</v>
      </c>
    </row>
    <row r="985" spans="1:5" ht="224.4" customHeight="1">
      <c r="A985" s="32" t="s">
        <v>49</v>
      </c>
      <c r="E985" s="34" t="s">
        <v>1037</v>
      </c>
    </row>
    <row r="986" ht="13.2" customHeight="1">
      <c r="E986" s="33" t="s">
        <v>43</v>
      </c>
    </row>
    <row r="987" spans="1:16" ht="13.2" customHeight="1">
      <c r="A987" t="s">
        <v>40</v>
      </c>
      <c r="B987" s="10" t="s">
        <v>1050</v>
      </c>
      <c r="C987" s="10" t="s">
        <v>1051</v>
      </c>
      <c r="E987" s="27" t="s">
        <v>1052</v>
      </c>
      <c r="F987" s="28" t="s">
        <v>81</v>
      </c>
      <c r="G987" s="29">
        <v>136.05</v>
      </c>
      <c r="H987" s="28">
        <v>2E-05</v>
      </c>
      <c r="I987" s="28">
        <f>ROUND(G987*H987,6)</f>
        <v>0.002721</v>
      </c>
      <c r="L987" s="30">
        <v>0</v>
      </c>
      <c r="M987" s="31">
        <f>ROUND(ROUND(L987,2)*ROUND(G987,3),2)</f>
        <v>0</v>
      </c>
      <c r="N987" s="28" t="s">
        <v>52</v>
      </c>
      <c r="O987">
        <f>(M987*21)/100</f>
        <v>0</v>
      </c>
      <c r="P987" t="s">
        <v>47</v>
      </c>
    </row>
    <row r="988" spans="1:5" ht="13.2" customHeight="1">
      <c r="A988" s="32" t="s">
        <v>48</v>
      </c>
      <c r="E988" s="33" t="s">
        <v>1052</v>
      </c>
    </row>
    <row r="989" spans="1:5" ht="26.4" customHeight="1">
      <c r="A989" s="32" t="s">
        <v>49</v>
      </c>
      <c r="E989" s="34" t="s">
        <v>1053</v>
      </c>
    </row>
    <row r="990" ht="13.2" customHeight="1">
      <c r="E990" s="33" t="s">
        <v>43</v>
      </c>
    </row>
    <row r="991" spans="1:16" ht="13.2" customHeight="1">
      <c r="A991" t="s">
        <v>40</v>
      </c>
      <c r="B991" s="10" t="s">
        <v>1054</v>
      </c>
      <c r="C991" s="10" t="s">
        <v>1055</v>
      </c>
      <c r="E991" s="27" t="s">
        <v>1056</v>
      </c>
      <c r="F991" s="28" t="s">
        <v>81</v>
      </c>
      <c r="G991" s="29">
        <v>4.2</v>
      </c>
      <c r="H991" s="28">
        <v>0.00012</v>
      </c>
      <c r="I991" s="28">
        <f>ROUND(G991*H991,6)</f>
        <v>0.000504</v>
      </c>
      <c r="L991" s="30">
        <v>0</v>
      </c>
      <c r="M991" s="31">
        <f>ROUND(ROUND(L991,2)*ROUND(G991,3),2)</f>
        <v>0</v>
      </c>
      <c r="N991" s="28" t="s">
        <v>52</v>
      </c>
      <c r="O991">
        <f>(M991*21)/100</f>
        <v>0</v>
      </c>
      <c r="P991" t="s">
        <v>47</v>
      </c>
    </row>
    <row r="992" spans="1:5" ht="13.2" customHeight="1">
      <c r="A992" s="32" t="s">
        <v>48</v>
      </c>
      <c r="E992" s="33" t="s">
        <v>1056</v>
      </c>
    </row>
    <row r="993" spans="1:5" ht="79.2" customHeight="1">
      <c r="A993" s="32" t="s">
        <v>49</v>
      </c>
      <c r="E993" s="34" t="s">
        <v>1023</v>
      </c>
    </row>
    <row r="994" ht="13.2" customHeight="1">
      <c r="E994" s="33" t="s">
        <v>43</v>
      </c>
    </row>
    <row r="995" spans="1:16" ht="13.2" customHeight="1">
      <c r="A995" t="s">
        <v>40</v>
      </c>
      <c r="B995" s="10" t="s">
        <v>1057</v>
      </c>
      <c r="C995" s="10" t="s">
        <v>1058</v>
      </c>
      <c r="E995" s="27" t="s">
        <v>1059</v>
      </c>
      <c r="F995" s="28" t="s">
        <v>81</v>
      </c>
      <c r="G995" s="29">
        <v>4.2</v>
      </c>
      <c r="H995" s="28">
        <v>0.00011</v>
      </c>
      <c r="I995" s="28">
        <f>ROUND(G995*H995,6)</f>
        <v>0.000462</v>
      </c>
      <c r="L995" s="30">
        <v>0</v>
      </c>
      <c r="M995" s="31">
        <f>ROUND(ROUND(L995,2)*ROUND(G995,3),2)</f>
        <v>0</v>
      </c>
      <c r="N995" s="28" t="s">
        <v>52</v>
      </c>
      <c r="O995">
        <f>(M995*21)/100</f>
        <v>0</v>
      </c>
      <c r="P995" t="s">
        <v>47</v>
      </c>
    </row>
    <row r="996" spans="1:5" ht="13.2" customHeight="1">
      <c r="A996" s="32" t="s">
        <v>48</v>
      </c>
      <c r="E996" s="33" t="s">
        <v>1059</v>
      </c>
    </row>
    <row r="997" spans="1:5" ht="66" customHeight="1">
      <c r="A997" s="32" t="s">
        <v>49</v>
      </c>
      <c r="E997" s="34" t="s">
        <v>1027</v>
      </c>
    </row>
    <row r="998" ht="13.2" customHeight="1">
      <c r="E998" s="33" t="s">
        <v>43</v>
      </c>
    </row>
    <row r="999" spans="1:16" ht="13.2" customHeight="1">
      <c r="A999" t="s">
        <v>40</v>
      </c>
      <c r="B999" s="10" t="s">
        <v>1060</v>
      </c>
      <c r="C999" s="10" t="s">
        <v>1061</v>
      </c>
      <c r="E999" s="27" t="s">
        <v>1062</v>
      </c>
      <c r="F999" s="28" t="s">
        <v>81</v>
      </c>
      <c r="G999" s="29">
        <v>170.09</v>
      </c>
      <c r="H999" s="28">
        <v>2E-05</v>
      </c>
      <c r="I999" s="28">
        <f>ROUND(G999*H999,6)</f>
        <v>0.003402</v>
      </c>
      <c r="L999" s="30">
        <v>0</v>
      </c>
      <c r="M999" s="31">
        <f>ROUND(ROUND(L999,2)*ROUND(G999,3),2)</f>
        <v>0</v>
      </c>
      <c r="N999" s="28" t="s">
        <v>52</v>
      </c>
      <c r="O999">
        <f>(M999*21)/100</f>
        <v>0</v>
      </c>
      <c r="P999" t="s">
        <v>47</v>
      </c>
    </row>
    <row r="1000" spans="1:5" ht="13.2" customHeight="1">
      <c r="A1000" s="32" t="s">
        <v>48</v>
      </c>
      <c r="E1000" s="33" t="s">
        <v>1062</v>
      </c>
    </row>
    <row r="1001" spans="1:5" ht="224.4" customHeight="1">
      <c r="A1001" s="32" t="s">
        <v>49</v>
      </c>
      <c r="E1001" s="34" t="s">
        <v>1063</v>
      </c>
    </row>
    <row r="1002" ht="13.2" customHeight="1">
      <c r="E1002" s="33" t="s">
        <v>43</v>
      </c>
    </row>
    <row r="1003" spans="1:16" ht="13.2" customHeight="1">
      <c r="A1003" t="s">
        <v>40</v>
      </c>
      <c r="B1003" s="10" t="s">
        <v>1064</v>
      </c>
      <c r="C1003" s="10" t="s">
        <v>1065</v>
      </c>
      <c r="E1003" s="27" t="s">
        <v>1066</v>
      </c>
      <c r="F1003" s="28" t="s">
        <v>81</v>
      </c>
      <c r="G1003" s="29">
        <v>82.5</v>
      </c>
      <c r="H1003" s="28">
        <v>0</v>
      </c>
      <c r="I1003" s="28">
        <f>ROUND(G1003*H1003,6)</f>
        <v>0</v>
      </c>
      <c r="L1003" s="30">
        <v>0</v>
      </c>
      <c r="M1003" s="31">
        <f>ROUND(ROUND(L1003,2)*ROUND(G1003,3),2)</f>
        <v>0</v>
      </c>
      <c r="N1003" s="28" t="s">
        <v>52</v>
      </c>
      <c r="O1003">
        <f>(M1003*21)/100</f>
        <v>0</v>
      </c>
      <c r="P1003" t="s">
        <v>47</v>
      </c>
    </row>
    <row r="1004" spans="1:5" ht="13.2" customHeight="1">
      <c r="A1004" s="32" t="s">
        <v>48</v>
      </c>
      <c r="E1004" s="33" t="s">
        <v>1066</v>
      </c>
    </row>
    <row r="1005" spans="1:5" ht="66" customHeight="1">
      <c r="A1005" s="32" t="s">
        <v>49</v>
      </c>
      <c r="E1005" s="34" t="s">
        <v>892</v>
      </c>
    </row>
    <row r="1006" ht="13.2" customHeight="1">
      <c r="E1006" s="33" t="s">
        <v>43</v>
      </c>
    </row>
    <row r="1007" spans="1:16" ht="13.2" customHeight="1">
      <c r="A1007" t="s">
        <v>40</v>
      </c>
      <c r="B1007" s="10" t="s">
        <v>1067</v>
      </c>
      <c r="C1007" s="10" t="s">
        <v>1068</v>
      </c>
      <c r="E1007" s="27" t="s">
        <v>1069</v>
      </c>
      <c r="F1007" s="28" t="s">
        <v>81</v>
      </c>
      <c r="G1007" s="29">
        <v>9</v>
      </c>
      <c r="H1007" s="28">
        <v>0</v>
      </c>
      <c r="I1007" s="28">
        <f>ROUND(G1007*H1007,6)</f>
        <v>0</v>
      </c>
      <c r="L1007" s="30">
        <v>0</v>
      </c>
      <c r="M1007" s="31">
        <f>ROUND(ROUND(L1007,2)*ROUND(G1007,3),2)</f>
        <v>0</v>
      </c>
      <c r="N1007" s="28" t="s">
        <v>52</v>
      </c>
      <c r="O1007">
        <f>(M1007*21)/100</f>
        <v>0</v>
      </c>
      <c r="P1007" t="s">
        <v>47</v>
      </c>
    </row>
    <row r="1008" spans="1:5" ht="13.2" customHeight="1">
      <c r="A1008" s="32" t="s">
        <v>48</v>
      </c>
      <c r="E1008" s="33" t="s">
        <v>1069</v>
      </c>
    </row>
    <row r="1009" spans="1:5" ht="250.8" customHeight="1">
      <c r="A1009" s="32" t="s">
        <v>49</v>
      </c>
      <c r="E1009" s="34" t="s">
        <v>1070</v>
      </c>
    </row>
    <row r="1010" ht="13.2" customHeight="1">
      <c r="E1010" s="33" t="s">
        <v>43</v>
      </c>
    </row>
    <row r="1011" spans="1:16" ht="13.2" customHeight="1">
      <c r="A1011" t="s">
        <v>40</v>
      </c>
      <c r="B1011" s="10" t="s">
        <v>1071</v>
      </c>
      <c r="C1011" s="10" t="s">
        <v>1072</v>
      </c>
      <c r="E1011" s="27" t="s">
        <v>1073</v>
      </c>
      <c r="F1011" s="28" t="s">
        <v>148</v>
      </c>
      <c r="G1011" s="29">
        <v>2.203</v>
      </c>
      <c r="H1011" s="28">
        <v>0</v>
      </c>
      <c r="I1011" s="28">
        <f>ROUND(G1011*H1011,6)</f>
        <v>0</v>
      </c>
      <c r="L1011" s="30">
        <v>0</v>
      </c>
      <c r="M1011" s="31">
        <f>ROUND(ROUND(L1011,2)*ROUND(G1011,3),2)</f>
        <v>0</v>
      </c>
      <c r="N1011" s="28" t="s">
        <v>52</v>
      </c>
      <c r="O1011">
        <f>(M1011*21)/100</f>
        <v>0</v>
      </c>
      <c r="P1011" t="s">
        <v>47</v>
      </c>
    </row>
    <row r="1012" spans="1:5" ht="13.2" customHeight="1">
      <c r="A1012" s="32" t="s">
        <v>48</v>
      </c>
      <c r="E1012" s="33" t="s">
        <v>1073</v>
      </c>
    </row>
    <row r="1013" spans="1:5" ht="13.2" customHeight="1">
      <c r="A1013" s="32" t="s">
        <v>49</v>
      </c>
      <c r="E1013" s="34" t="s">
        <v>43</v>
      </c>
    </row>
    <row r="1014" ht="13.2" customHeight="1">
      <c r="E1014" s="33" t="s">
        <v>765</v>
      </c>
    </row>
    <row r="1015" spans="1:16" ht="13.2" customHeight="1">
      <c r="A1015" t="s">
        <v>40</v>
      </c>
      <c r="B1015" s="10" t="s">
        <v>1074</v>
      </c>
      <c r="C1015" s="10" t="s">
        <v>1075</v>
      </c>
      <c r="E1015" s="27" t="s">
        <v>1076</v>
      </c>
      <c r="F1015" s="28" t="s">
        <v>148</v>
      </c>
      <c r="G1015" s="29">
        <v>2.203</v>
      </c>
      <c r="H1015" s="28">
        <v>0</v>
      </c>
      <c r="I1015" s="28">
        <f>ROUND(G1015*H1015,6)</f>
        <v>0</v>
      </c>
      <c r="L1015" s="30">
        <v>0</v>
      </c>
      <c r="M1015" s="31">
        <f>ROUND(ROUND(L1015,2)*ROUND(G1015,3),2)</f>
        <v>0</v>
      </c>
      <c r="N1015" s="28" t="s">
        <v>52</v>
      </c>
      <c r="O1015">
        <f>(M1015*21)/100</f>
        <v>0</v>
      </c>
      <c r="P1015" t="s">
        <v>47</v>
      </c>
    </row>
    <row r="1016" spans="1:5" ht="13.2" customHeight="1">
      <c r="A1016" s="32" t="s">
        <v>48</v>
      </c>
      <c r="E1016" s="33" t="s">
        <v>1077</v>
      </c>
    </row>
    <row r="1017" spans="1:5" ht="13.2" customHeight="1">
      <c r="A1017" s="32" t="s">
        <v>49</v>
      </c>
      <c r="E1017" s="34" t="s">
        <v>43</v>
      </c>
    </row>
    <row r="1018" ht="13.2" customHeight="1">
      <c r="E1018" s="33" t="s">
        <v>765</v>
      </c>
    </row>
    <row r="1019" spans="1:16" ht="13.2" customHeight="1">
      <c r="A1019" t="s">
        <v>40</v>
      </c>
      <c r="B1019" s="10" t="s">
        <v>1078</v>
      </c>
      <c r="C1019" s="10" t="s">
        <v>1079</v>
      </c>
      <c r="E1019" s="27" t="s">
        <v>1080</v>
      </c>
      <c r="F1019" s="28" t="s">
        <v>148</v>
      </c>
      <c r="G1019" s="29">
        <v>2.203</v>
      </c>
      <c r="H1019" s="28">
        <v>0</v>
      </c>
      <c r="I1019" s="28">
        <f>ROUND(G1019*H1019,6)</f>
        <v>0</v>
      </c>
      <c r="L1019" s="30">
        <v>0</v>
      </c>
      <c r="M1019" s="31">
        <f>ROUND(ROUND(L1019,2)*ROUND(G1019,3),2)</f>
        <v>0</v>
      </c>
      <c r="N1019" s="28" t="s">
        <v>52</v>
      </c>
      <c r="O1019">
        <f>(M1019*21)/100</f>
        <v>0</v>
      </c>
      <c r="P1019" t="s">
        <v>47</v>
      </c>
    </row>
    <row r="1020" spans="1:5" ht="13.2" customHeight="1">
      <c r="A1020" s="32" t="s">
        <v>48</v>
      </c>
      <c r="E1020" s="33" t="s">
        <v>1081</v>
      </c>
    </row>
    <row r="1021" spans="1:5" ht="13.2" customHeight="1">
      <c r="A1021" s="32" t="s">
        <v>49</v>
      </c>
      <c r="E1021" s="34" t="s">
        <v>43</v>
      </c>
    </row>
    <row r="1022" ht="13.2" customHeight="1">
      <c r="E1022" s="33" t="s">
        <v>765</v>
      </c>
    </row>
    <row r="1023" spans="1:13" ht="13.2" customHeight="1">
      <c r="A1023" t="s">
        <v>37</v>
      </c>
      <c r="C1023" s="11" t="s">
        <v>1082</v>
      </c>
      <c r="E1023" s="35" t="s">
        <v>1083</v>
      </c>
      <c r="J1023" s="31">
        <f>0</f>
        <v>0</v>
      </c>
      <c r="K1023" s="31">
        <f>0</f>
        <v>0</v>
      </c>
      <c r="L1023" s="31">
        <f>0+L1024+L1028+L1032+L1036+L1040+L1044+L1048+L1052+L1056+L1060+L1064+L1068</f>
        <v>0</v>
      </c>
      <c r="M1023" s="31">
        <f>0+M1024+M1028+M1032+M1036+M1040+M1044+M1048+M1052+M1056+M1060+M1064+M1068</f>
        <v>0</v>
      </c>
    </row>
    <row r="1024" spans="1:16" ht="13.2" customHeight="1">
      <c r="A1024" t="s">
        <v>40</v>
      </c>
      <c r="B1024" s="10" t="s">
        <v>1084</v>
      </c>
      <c r="C1024" s="10" t="s">
        <v>1085</v>
      </c>
      <c r="E1024" s="27" t="s">
        <v>1086</v>
      </c>
      <c r="F1024" s="28" t="s">
        <v>63</v>
      </c>
      <c r="G1024" s="29">
        <v>190.388</v>
      </c>
      <c r="H1024" s="28">
        <v>0.0118</v>
      </c>
      <c r="I1024" s="28">
        <f>ROUND(G1024*H1024,6)</f>
        <v>2.246578</v>
      </c>
      <c r="L1024" s="30">
        <v>0</v>
      </c>
      <c r="M1024" s="31">
        <f>ROUND(ROUND(L1024,2)*ROUND(G1024,3),2)</f>
        <v>0</v>
      </c>
      <c r="N1024" s="28" t="s">
        <v>52</v>
      </c>
      <c r="O1024">
        <f>(M1024*21)/100</f>
        <v>0</v>
      </c>
      <c r="P1024" t="s">
        <v>47</v>
      </c>
    </row>
    <row r="1025" spans="1:5" ht="13.2" customHeight="1">
      <c r="A1025" s="32" t="s">
        <v>48</v>
      </c>
      <c r="E1025" s="33" t="s">
        <v>1086</v>
      </c>
    </row>
    <row r="1026" spans="1:5" ht="13.2" customHeight="1">
      <c r="A1026" s="32" t="s">
        <v>49</v>
      </c>
      <c r="E1026" s="34" t="s">
        <v>43</v>
      </c>
    </row>
    <row r="1027" ht="13.2" customHeight="1">
      <c r="E1027" s="33" t="s">
        <v>43</v>
      </c>
    </row>
    <row r="1028" spans="1:16" ht="13.2" customHeight="1">
      <c r="A1028" t="s">
        <v>40</v>
      </c>
      <c r="B1028" s="10" t="s">
        <v>1087</v>
      </c>
      <c r="C1028" s="10" t="s">
        <v>1088</v>
      </c>
      <c r="E1028" s="27" t="s">
        <v>1089</v>
      </c>
      <c r="F1028" s="28" t="s">
        <v>67</v>
      </c>
      <c r="G1028" s="29">
        <v>62.7</v>
      </c>
      <c r="H1028" s="28">
        <v>0.00015</v>
      </c>
      <c r="I1028" s="28">
        <f>ROUND(G1028*H1028,6)</f>
        <v>0.009405</v>
      </c>
      <c r="L1028" s="30">
        <v>0</v>
      </c>
      <c r="M1028" s="31">
        <f>ROUND(ROUND(L1028,2)*ROUND(G1028,3),2)</f>
        <v>0</v>
      </c>
      <c r="N1028" s="28" t="s">
        <v>57</v>
      </c>
      <c r="O1028">
        <f>(M1028*21)/100</f>
        <v>0</v>
      </c>
      <c r="P1028" t="s">
        <v>47</v>
      </c>
    </row>
    <row r="1029" spans="1:5" ht="13.2" customHeight="1">
      <c r="A1029" s="32" t="s">
        <v>48</v>
      </c>
      <c r="E1029" s="33" t="s">
        <v>1089</v>
      </c>
    </row>
    <row r="1030" spans="1:5" ht="13.2" customHeight="1">
      <c r="A1030" s="32" t="s">
        <v>49</v>
      </c>
      <c r="E1030" s="34" t="s">
        <v>43</v>
      </c>
    </row>
    <row r="1031" ht="13.2" customHeight="1">
      <c r="E1031" s="33" t="s">
        <v>43</v>
      </c>
    </row>
    <row r="1032" spans="1:16" ht="13.2" customHeight="1">
      <c r="A1032" t="s">
        <v>40</v>
      </c>
      <c r="B1032" s="10" t="s">
        <v>1090</v>
      </c>
      <c r="C1032" s="10" t="s">
        <v>1091</v>
      </c>
      <c r="E1032" s="27" t="s">
        <v>1092</v>
      </c>
      <c r="F1032" s="28" t="s">
        <v>63</v>
      </c>
      <c r="G1032" s="29">
        <v>173.08</v>
      </c>
      <c r="H1032" s="28">
        <v>0.003</v>
      </c>
      <c r="I1032" s="28">
        <f>ROUND(G1032*H1032,6)</f>
        <v>0.51924</v>
      </c>
      <c r="L1032" s="30">
        <v>0</v>
      </c>
      <c r="M1032" s="31">
        <f>ROUND(ROUND(L1032,2)*ROUND(G1032,3),2)</f>
        <v>0</v>
      </c>
      <c r="N1032" s="28" t="s">
        <v>52</v>
      </c>
      <c r="O1032">
        <f>(M1032*21)/100</f>
        <v>0</v>
      </c>
      <c r="P1032" t="s">
        <v>47</v>
      </c>
    </row>
    <row r="1033" spans="1:5" ht="13.2" customHeight="1">
      <c r="A1033" s="32" t="s">
        <v>48</v>
      </c>
      <c r="E1033" s="33" t="s">
        <v>1092</v>
      </c>
    </row>
    <row r="1034" spans="1:5" ht="264" customHeight="1">
      <c r="A1034" s="32" t="s">
        <v>49</v>
      </c>
      <c r="E1034" s="34" t="s">
        <v>1093</v>
      </c>
    </row>
    <row r="1035" ht="13.2" customHeight="1">
      <c r="E1035" s="33" t="s">
        <v>43</v>
      </c>
    </row>
    <row r="1036" spans="1:16" ht="13.2" customHeight="1">
      <c r="A1036" t="s">
        <v>40</v>
      </c>
      <c r="B1036" s="10" t="s">
        <v>1094</v>
      </c>
      <c r="C1036" s="10" t="s">
        <v>1095</v>
      </c>
      <c r="E1036" s="27" t="s">
        <v>1096</v>
      </c>
      <c r="F1036" s="28" t="s">
        <v>81</v>
      </c>
      <c r="G1036" s="29">
        <v>14.25</v>
      </c>
      <c r="H1036" s="28">
        <v>0.00035</v>
      </c>
      <c r="I1036" s="28">
        <f>ROUND(G1036*H1036,6)</f>
        <v>0.004988</v>
      </c>
      <c r="L1036" s="30">
        <v>0</v>
      </c>
      <c r="M1036" s="31">
        <f>ROUND(ROUND(L1036,2)*ROUND(G1036,3),2)</f>
        <v>0</v>
      </c>
      <c r="N1036" s="28" t="s">
        <v>52</v>
      </c>
      <c r="O1036">
        <f>(M1036*21)/100</f>
        <v>0</v>
      </c>
      <c r="P1036" t="s">
        <v>47</v>
      </c>
    </row>
    <row r="1037" spans="1:5" ht="13.2" customHeight="1">
      <c r="A1037" s="32" t="s">
        <v>48</v>
      </c>
      <c r="E1037" s="33" t="s">
        <v>1096</v>
      </c>
    </row>
    <row r="1038" spans="1:5" ht="171.6" customHeight="1">
      <c r="A1038" s="32" t="s">
        <v>49</v>
      </c>
      <c r="E1038" s="34" t="s">
        <v>1097</v>
      </c>
    </row>
    <row r="1039" ht="13.2" customHeight="1">
      <c r="E1039" s="33" t="s">
        <v>43</v>
      </c>
    </row>
    <row r="1040" spans="1:16" ht="13.2" customHeight="1">
      <c r="A1040" t="s">
        <v>40</v>
      </c>
      <c r="B1040" s="10" t="s">
        <v>1098</v>
      </c>
      <c r="C1040" s="10" t="s">
        <v>1099</v>
      </c>
      <c r="E1040" s="27" t="s">
        <v>1100</v>
      </c>
      <c r="F1040" s="28" t="s">
        <v>63</v>
      </c>
      <c r="G1040" s="29">
        <v>15.84</v>
      </c>
      <c r="H1040" s="28">
        <v>0</v>
      </c>
      <c r="I1040" s="28">
        <f>ROUND(G1040*H1040,6)</f>
        <v>0</v>
      </c>
      <c r="L1040" s="30">
        <v>0</v>
      </c>
      <c r="M1040" s="31">
        <f>ROUND(ROUND(L1040,2)*ROUND(G1040,3),2)</f>
        <v>0</v>
      </c>
      <c r="N1040" s="28" t="s">
        <v>52</v>
      </c>
      <c r="O1040">
        <f>(M1040*21)/100</f>
        <v>0</v>
      </c>
      <c r="P1040" t="s">
        <v>47</v>
      </c>
    </row>
    <row r="1041" spans="1:5" ht="13.2" customHeight="1">
      <c r="A1041" s="32" t="s">
        <v>48</v>
      </c>
      <c r="E1041" s="33" t="s">
        <v>1100</v>
      </c>
    </row>
    <row r="1042" spans="1:5" ht="184.8" customHeight="1">
      <c r="A1042" s="32" t="s">
        <v>49</v>
      </c>
      <c r="E1042" s="34" t="s">
        <v>1101</v>
      </c>
    </row>
    <row r="1043" ht="13.2" customHeight="1">
      <c r="E1043" s="33" t="s">
        <v>43</v>
      </c>
    </row>
    <row r="1044" spans="1:16" ht="13.2" customHeight="1">
      <c r="A1044" t="s">
        <v>40</v>
      </c>
      <c r="B1044" s="10" t="s">
        <v>1102</v>
      </c>
      <c r="C1044" s="10" t="s">
        <v>1103</v>
      </c>
      <c r="E1044" s="27" t="s">
        <v>1104</v>
      </c>
      <c r="F1044" s="28" t="s">
        <v>63</v>
      </c>
      <c r="G1044" s="29">
        <v>181.6</v>
      </c>
      <c r="H1044" s="28">
        <v>0.008</v>
      </c>
      <c r="I1044" s="28">
        <f>ROUND(G1044*H1044,6)</f>
        <v>1.4528</v>
      </c>
      <c r="L1044" s="30">
        <v>0</v>
      </c>
      <c r="M1044" s="31">
        <f>ROUND(ROUND(L1044,2)*ROUND(G1044,3),2)</f>
        <v>0</v>
      </c>
      <c r="N1044" s="28" t="s">
        <v>52</v>
      </c>
      <c r="O1044">
        <f>(M1044*21)/100</f>
        <v>0</v>
      </c>
      <c r="P1044" t="s">
        <v>47</v>
      </c>
    </row>
    <row r="1045" spans="1:5" ht="13.2" customHeight="1">
      <c r="A1045" s="32" t="s">
        <v>48</v>
      </c>
      <c r="E1045" s="33" t="s">
        <v>1104</v>
      </c>
    </row>
    <row r="1046" spans="1:5" ht="316.8" customHeight="1">
      <c r="A1046" s="32" t="s">
        <v>49</v>
      </c>
      <c r="E1046" s="34" t="s">
        <v>1105</v>
      </c>
    </row>
    <row r="1047" ht="13.2" customHeight="1">
      <c r="E1047" s="33" t="s">
        <v>43</v>
      </c>
    </row>
    <row r="1048" spans="1:16" ht="13.2" customHeight="1">
      <c r="A1048" t="s">
        <v>40</v>
      </c>
      <c r="B1048" s="10" t="s">
        <v>1106</v>
      </c>
      <c r="C1048" s="10" t="s">
        <v>1107</v>
      </c>
      <c r="E1048" s="27" t="s">
        <v>1108</v>
      </c>
      <c r="F1048" s="28" t="s">
        <v>81</v>
      </c>
      <c r="G1048" s="29">
        <v>44</v>
      </c>
      <c r="H1048" s="28">
        <v>0.00026</v>
      </c>
      <c r="I1048" s="28">
        <f>ROUND(G1048*H1048,6)</f>
        <v>0.01144</v>
      </c>
      <c r="L1048" s="30">
        <v>0</v>
      </c>
      <c r="M1048" s="31">
        <f>ROUND(ROUND(L1048,2)*ROUND(G1048,3),2)</f>
        <v>0</v>
      </c>
      <c r="N1048" s="28" t="s">
        <v>52</v>
      </c>
      <c r="O1048">
        <f>(M1048*21)/100</f>
        <v>0</v>
      </c>
      <c r="P1048" t="s">
        <v>47</v>
      </c>
    </row>
    <row r="1049" spans="1:5" ht="13.2" customHeight="1">
      <c r="A1049" s="32" t="s">
        <v>48</v>
      </c>
      <c r="E1049" s="33" t="s">
        <v>1108</v>
      </c>
    </row>
    <row r="1050" spans="1:5" ht="264" customHeight="1">
      <c r="A1050" s="32" t="s">
        <v>49</v>
      </c>
      <c r="E1050" s="34" t="s">
        <v>1109</v>
      </c>
    </row>
    <row r="1051" ht="13.2" customHeight="1">
      <c r="E1051" s="33" t="s">
        <v>1110</v>
      </c>
    </row>
    <row r="1052" spans="1:16" ht="13.2" customHeight="1">
      <c r="A1052" t="s">
        <v>40</v>
      </c>
      <c r="B1052" s="10" t="s">
        <v>1111</v>
      </c>
      <c r="C1052" s="10" t="s">
        <v>1112</v>
      </c>
      <c r="E1052" s="27" t="s">
        <v>1113</v>
      </c>
      <c r="F1052" s="28" t="s">
        <v>63</v>
      </c>
      <c r="G1052" s="29">
        <v>181.6</v>
      </c>
      <c r="H1052" s="28">
        <v>0.0003</v>
      </c>
      <c r="I1052" s="28">
        <f>ROUND(G1052*H1052,6)</f>
        <v>0.05448</v>
      </c>
      <c r="L1052" s="30">
        <v>0</v>
      </c>
      <c r="M1052" s="31">
        <f>ROUND(ROUND(L1052,2)*ROUND(G1052,3),2)</f>
        <v>0</v>
      </c>
      <c r="N1052" s="28" t="s">
        <v>52</v>
      </c>
      <c r="O1052">
        <f>(M1052*21)/100</f>
        <v>0</v>
      </c>
      <c r="P1052" t="s">
        <v>47</v>
      </c>
    </row>
    <row r="1053" spans="1:5" ht="13.2" customHeight="1">
      <c r="A1053" s="32" t="s">
        <v>48</v>
      </c>
      <c r="E1053" s="33" t="s">
        <v>1113</v>
      </c>
    </row>
    <row r="1054" spans="1:5" ht="316.8" customHeight="1">
      <c r="A1054" s="32" t="s">
        <v>49</v>
      </c>
      <c r="E1054" s="34" t="s">
        <v>1105</v>
      </c>
    </row>
    <row r="1055" ht="13.2" customHeight="1">
      <c r="E1055" s="33" t="s">
        <v>1110</v>
      </c>
    </row>
    <row r="1056" spans="1:16" ht="13.2" customHeight="1">
      <c r="A1056" t="s">
        <v>40</v>
      </c>
      <c r="B1056" s="10" t="s">
        <v>1114</v>
      </c>
      <c r="C1056" s="10" t="s">
        <v>1115</v>
      </c>
      <c r="E1056" s="27" t="s">
        <v>1116</v>
      </c>
      <c r="F1056" s="28" t="s">
        <v>81</v>
      </c>
      <c r="G1056" s="29">
        <v>79.8</v>
      </c>
      <c r="H1056" s="28">
        <v>3E-05</v>
      </c>
      <c r="I1056" s="28">
        <f>ROUND(G1056*H1056,6)</f>
        <v>0.002394</v>
      </c>
      <c r="L1056" s="30">
        <v>0</v>
      </c>
      <c r="M1056" s="31">
        <f>ROUND(ROUND(L1056,2)*ROUND(G1056,3),2)</f>
        <v>0</v>
      </c>
      <c r="N1056" s="28" t="s">
        <v>52</v>
      </c>
      <c r="O1056">
        <f>(M1056*21)/100</f>
        <v>0</v>
      </c>
      <c r="P1056" t="s">
        <v>47</v>
      </c>
    </row>
    <row r="1057" spans="1:5" ht="13.2" customHeight="1">
      <c r="A1057" s="32" t="s">
        <v>48</v>
      </c>
      <c r="E1057" s="33" t="s">
        <v>1116</v>
      </c>
    </row>
    <row r="1058" spans="1:5" ht="316.8" customHeight="1">
      <c r="A1058" s="32" t="s">
        <v>49</v>
      </c>
      <c r="E1058" s="34" t="s">
        <v>1117</v>
      </c>
    </row>
    <row r="1059" ht="13.2" customHeight="1">
      <c r="E1059" s="33" t="s">
        <v>1110</v>
      </c>
    </row>
    <row r="1060" spans="1:16" ht="13.2" customHeight="1">
      <c r="A1060" t="s">
        <v>40</v>
      </c>
      <c r="B1060" s="10" t="s">
        <v>1118</v>
      </c>
      <c r="C1060" s="10" t="s">
        <v>1119</v>
      </c>
      <c r="E1060" s="27" t="s">
        <v>1120</v>
      </c>
      <c r="F1060" s="28" t="s">
        <v>148</v>
      </c>
      <c r="G1060" s="29">
        <v>4.301</v>
      </c>
      <c r="H1060" s="28">
        <v>0</v>
      </c>
      <c r="I1060" s="28">
        <f>ROUND(G1060*H1060,6)</f>
        <v>0</v>
      </c>
      <c r="L1060" s="30">
        <v>0</v>
      </c>
      <c r="M1060" s="31">
        <f>ROUND(ROUND(L1060,2)*ROUND(G1060,3),2)</f>
        <v>0</v>
      </c>
      <c r="N1060" s="28" t="s">
        <v>52</v>
      </c>
      <c r="O1060">
        <f>(M1060*21)/100</f>
        <v>0</v>
      </c>
      <c r="P1060" t="s">
        <v>47</v>
      </c>
    </row>
    <row r="1061" spans="1:5" ht="13.2" customHeight="1">
      <c r="A1061" s="32" t="s">
        <v>48</v>
      </c>
      <c r="E1061" s="33" t="s">
        <v>1120</v>
      </c>
    </row>
    <row r="1062" spans="1:5" ht="13.2" customHeight="1">
      <c r="A1062" s="32" t="s">
        <v>49</v>
      </c>
      <c r="E1062" s="34" t="s">
        <v>43</v>
      </c>
    </row>
    <row r="1063" ht="13.2" customHeight="1">
      <c r="E1063" s="33" t="s">
        <v>948</v>
      </c>
    </row>
    <row r="1064" spans="1:16" ht="13.2" customHeight="1">
      <c r="A1064" t="s">
        <v>40</v>
      </c>
      <c r="B1064" s="10" t="s">
        <v>1121</v>
      </c>
      <c r="C1064" s="10" t="s">
        <v>1122</v>
      </c>
      <c r="E1064" s="27" t="s">
        <v>1123</v>
      </c>
      <c r="F1064" s="28" t="s">
        <v>148</v>
      </c>
      <c r="G1064" s="29">
        <v>4.301</v>
      </c>
      <c r="H1064" s="28">
        <v>0</v>
      </c>
      <c r="I1064" s="28">
        <f>ROUND(G1064*H1064,6)</f>
        <v>0</v>
      </c>
      <c r="L1064" s="30">
        <v>0</v>
      </c>
      <c r="M1064" s="31">
        <f>ROUND(ROUND(L1064,2)*ROUND(G1064,3),2)</f>
        <v>0</v>
      </c>
      <c r="N1064" s="28" t="s">
        <v>52</v>
      </c>
      <c r="O1064">
        <f>(M1064*21)/100</f>
        <v>0</v>
      </c>
      <c r="P1064" t="s">
        <v>47</v>
      </c>
    </row>
    <row r="1065" spans="1:5" ht="13.2" customHeight="1">
      <c r="A1065" s="32" t="s">
        <v>48</v>
      </c>
      <c r="E1065" s="33" t="s">
        <v>1124</v>
      </c>
    </row>
    <row r="1066" spans="1:5" ht="13.2" customHeight="1">
      <c r="A1066" s="32" t="s">
        <v>49</v>
      </c>
      <c r="E1066" s="34" t="s">
        <v>43</v>
      </c>
    </row>
    <row r="1067" ht="13.2" customHeight="1">
      <c r="E1067" s="33" t="s">
        <v>948</v>
      </c>
    </row>
    <row r="1068" spans="1:16" ht="13.2" customHeight="1">
      <c r="A1068" t="s">
        <v>40</v>
      </c>
      <c r="B1068" s="10" t="s">
        <v>1125</v>
      </c>
      <c r="C1068" s="10" t="s">
        <v>1126</v>
      </c>
      <c r="E1068" s="27" t="s">
        <v>1127</v>
      </c>
      <c r="F1068" s="28" t="s">
        <v>148</v>
      </c>
      <c r="G1068" s="29">
        <v>4.301</v>
      </c>
      <c r="H1068" s="28">
        <v>0</v>
      </c>
      <c r="I1068" s="28">
        <f>ROUND(G1068*H1068,6)</f>
        <v>0</v>
      </c>
      <c r="L1068" s="30">
        <v>0</v>
      </c>
      <c r="M1068" s="31">
        <f>ROUND(ROUND(L1068,2)*ROUND(G1068,3),2)</f>
        <v>0</v>
      </c>
      <c r="N1068" s="28" t="s">
        <v>52</v>
      </c>
      <c r="O1068">
        <f>(M1068*21)/100</f>
        <v>0</v>
      </c>
      <c r="P1068" t="s">
        <v>47</v>
      </c>
    </row>
    <row r="1069" spans="1:5" ht="13.2" customHeight="1">
      <c r="A1069" s="32" t="s">
        <v>48</v>
      </c>
      <c r="E1069" s="33" t="s">
        <v>1128</v>
      </c>
    </row>
    <row r="1070" spans="1:5" ht="13.2" customHeight="1">
      <c r="A1070" s="32" t="s">
        <v>49</v>
      </c>
      <c r="E1070" s="34" t="s">
        <v>43</v>
      </c>
    </row>
    <row r="1071" ht="13.2" customHeight="1">
      <c r="E1071" s="33" t="s">
        <v>948</v>
      </c>
    </row>
    <row r="1072" spans="1:13" ht="13.2" customHeight="1">
      <c r="A1072" t="s">
        <v>37</v>
      </c>
      <c r="C1072" s="11" t="s">
        <v>1129</v>
      </c>
      <c r="E1072" s="35" t="s">
        <v>1130</v>
      </c>
      <c r="J1072" s="31">
        <f>0</f>
        <v>0</v>
      </c>
      <c r="K1072" s="31">
        <f>0</f>
        <v>0</v>
      </c>
      <c r="L1072" s="31">
        <f>0+L1073+L1077+L1081+L1085+L1089+L1093+L1097+L1101+L1105</f>
        <v>0</v>
      </c>
      <c r="M1072" s="31">
        <f>0+M1073+M1077+M1081+M1085+M1089+M1093+M1097+M1101+M1105</f>
        <v>0</v>
      </c>
    </row>
    <row r="1073" spans="1:16" ht="13.2" customHeight="1">
      <c r="A1073" t="s">
        <v>40</v>
      </c>
      <c r="B1073" s="10" t="s">
        <v>1131</v>
      </c>
      <c r="C1073" s="10" t="s">
        <v>1132</v>
      </c>
      <c r="E1073" s="27" t="s">
        <v>1133</v>
      </c>
      <c r="F1073" s="28" t="s">
        <v>63</v>
      </c>
      <c r="G1073" s="29">
        <v>17.598</v>
      </c>
      <c r="H1073" s="28">
        <v>7E-05</v>
      </c>
      <c r="I1073" s="28">
        <f>ROUND(G1073*H1073,6)</f>
        <v>0.001232</v>
      </c>
      <c r="L1073" s="30">
        <v>0</v>
      </c>
      <c r="M1073" s="31">
        <f>ROUND(ROUND(L1073,2)*ROUND(G1073,3),2)</f>
        <v>0</v>
      </c>
      <c r="N1073" s="28" t="s">
        <v>52</v>
      </c>
      <c r="O1073">
        <f>(M1073*21)/100</f>
        <v>0</v>
      </c>
      <c r="P1073" t="s">
        <v>47</v>
      </c>
    </row>
    <row r="1074" spans="1:5" ht="13.2" customHeight="1">
      <c r="A1074" s="32" t="s">
        <v>48</v>
      </c>
      <c r="E1074" s="33" t="s">
        <v>1133</v>
      </c>
    </row>
    <row r="1075" spans="1:5" ht="132" customHeight="1">
      <c r="A1075" s="32" t="s">
        <v>49</v>
      </c>
      <c r="E1075" s="34" t="s">
        <v>806</v>
      </c>
    </row>
    <row r="1076" ht="13.2" customHeight="1">
      <c r="E1076" s="33" t="s">
        <v>43</v>
      </c>
    </row>
    <row r="1077" spans="1:16" ht="13.2" customHeight="1">
      <c r="A1077" t="s">
        <v>40</v>
      </c>
      <c r="B1077" s="10" t="s">
        <v>1134</v>
      </c>
      <c r="C1077" s="10" t="s">
        <v>1135</v>
      </c>
      <c r="E1077" s="27" t="s">
        <v>1136</v>
      </c>
      <c r="F1077" s="28" t="s">
        <v>63</v>
      </c>
      <c r="G1077" s="29">
        <v>17.598</v>
      </c>
      <c r="H1077" s="28">
        <v>0.00017</v>
      </c>
      <c r="I1077" s="28">
        <f>ROUND(G1077*H1077,6)</f>
        <v>0.002992</v>
      </c>
      <c r="L1077" s="30">
        <v>0</v>
      </c>
      <c r="M1077" s="31">
        <f>ROUND(ROUND(L1077,2)*ROUND(G1077,3),2)</f>
        <v>0</v>
      </c>
      <c r="N1077" s="28" t="s">
        <v>52</v>
      </c>
      <c r="O1077">
        <f>(M1077*21)/100</f>
        <v>0</v>
      </c>
      <c r="P1077" t="s">
        <v>47</v>
      </c>
    </row>
    <row r="1078" spans="1:5" ht="13.2" customHeight="1">
      <c r="A1078" s="32" t="s">
        <v>48</v>
      </c>
      <c r="E1078" s="33" t="s">
        <v>1136</v>
      </c>
    </row>
    <row r="1079" spans="1:5" ht="13.2" customHeight="1">
      <c r="A1079" s="32" t="s">
        <v>49</v>
      </c>
      <c r="E1079" s="34" t="s">
        <v>1137</v>
      </c>
    </row>
    <row r="1080" ht="13.2" customHeight="1">
      <c r="E1080" s="33" t="s">
        <v>43</v>
      </c>
    </row>
    <row r="1081" spans="1:16" ht="13.2" customHeight="1">
      <c r="A1081" t="s">
        <v>40</v>
      </c>
      <c r="B1081" s="10" t="s">
        <v>1138</v>
      </c>
      <c r="C1081" s="10" t="s">
        <v>1139</v>
      </c>
      <c r="E1081" s="27" t="s">
        <v>1140</v>
      </c>
      <c r="F1081" s="28" t="s">
        <v>63</v>
      </c>
      <c r="G1081" s="29">
        <v>17.598</v>
      </c>
      <c r="H1081" s="28">
        <v>0.00012</v>
      </c>
      <c r="I1081" s="28">
        <f>ROUND(G1081*H1081,6)</f>
        <v>0.002112</v>
      </c>
      <c r="L1081" s="30">
        <v>0</v>
      </c>
      <c r="M1081" s="31">
        <f>ROUND(ROUND(L1081,2)*ROUND(G1081,3),2)</f>
        <v>0</v>
      </c>
      <c r="N1081" s="28" t="s">
        <v>52</v>
      </c>
      <c r="O1081">
        <f>(M1081*21)/100</f>
        <v>0</v>
      </c>
      <c r="P1081" t="s">
        <v>47</v>
      </c>
    </row>
    <row r="1082" spans="1:5" ht="13.2" customHeight="1">
      <c r="A1082" s="32" t="s">
        <v>48</v>
      </c>
      <c r="E1082" s="33" t="s">
        <v>1140</v>
      </c>
    </row>
    <row r="1083" spans="1:5" ht="13.2" customHeight="1">
      <c r="A1083" s="32" t="s">
        <v>49</v>
      </c>
      <c r="E1083" s="34" t="s">
        <v>1137</v>
      </c>
    </row>
    <row r="1084" ht="13.2" customHeight="1">
      <c r="E1084" s="33" t="s">
        <v>43</v>
      </c>
    </row>
    <row r="1085" spans="1:16" ht="13.2" customHeight="1">
      <c r="A1085" t="s">
        <v>40</v>
      </c>
      <c r="B1085" s="10" t="s">
        <v>1141</v>
      </c>
      <c r="C1085" s="10" t="s">
        <v>1142</v>
      </c>
      <c r="E1085" s="27" t="s">
        <v>1143</v>
      </c>
      <c r="F1085" s="28" t="s">
        <v>63</v>
      </c>
      <c r="G1085" s="29">
        <v>17.598</v>
      </c>
      <c r="H1085" s="28">
        <v>0.00012</v>
      </c>
      <c r="I1085" s="28">
        <f>ROUND(G1085*H1085,6)</f>
        <v>0.002112</v>
      </c>
      <c r="L1085" s="30">
        <v>0</v>
      </c>
      <c r="M1085" s="31">
        <f>ROUND(ROUND(L1085,2)*ROUND(G1085,3),2)</f>
        <v>0</v>
      </c>
      <c r="N1085" s="28" t="s">
        <v>52</v>
      </c>
      <c r="O1085">
        <f>(M1085*21)/100</f>
        <v>0</v>
      </c>
      <c r="P1085" t="s">
        <v>47</v>
      </c>
    </row>
    <row r="1086" spans="1:5" ht="13.2" customHeight="1">
      <c r="A1086" s="32" t="s">
        <v>48</v>
      </c>
      <c r="E1086" s="33" t="s">
        <v>1143</v>
      </c>
    </row>
    <row r="1087" spans="1:5" ht="13.2" customHeight="1">
      <c r="A1087" s="32" t="s">
        <v>49</v>
      </c>
      <c r="E1087" s="34" t="s">
        <v>1137</v>
      </c>
    </row>
    <row r="1088" ht="13.2" customHeight="1">
      <c r="E1088" s="33" t="s">
        <v>43</v>
      </c>
    </row>
    <row r="1089" spans="1:16" ht="13.2" customHeight="1">
      <c r="A1089" t="s">
        <v>40</v>
      </c>
      <c r="B1089" s="10" t="s">
        <v>1144</v>
      </c>
      <c r="C1089" s="10" t="s">
        <v>1145</v>
      </c>
      <c r="E1089" s="27" t="s">
        <v>1146</v>
      </c>
      <c r="F1089" s="28" t="s">
        <v>63</v>
      </c>
      <c r="G1089" s="29">
        <v>94.8</v>
      </c>
      <c r="H1089" s="28">
        <v>0</v>
      </c>
      <c r="I1089" s="28">
        <f>ROUND(G1089*H1089,6)</f>
        <v>0</v>
      </c>
      <c r="L1089" s="30">
        <v>0</v>
      </c>
      <c r="M1089" s="31">
        <f>ROUND(ROUND(L1089,2)*ROUND(G1089,3),2)</f>
        <v>0</v>
      </c>
      <c r="N1089" s="28" t="s">
        <v>52</v>
      </c>
      <c r="O1089">
        <f>(M1089*21)/100</f>
        <v>0</v>
      </c>
      <c r="P1089" t="s">
        <v>47</v>
      </c>
    </row>
    <row r="1090" spans="1:5" ht="13.2" customHeight="1">
      <c r="A1090" s="32" t="s">
        <v>48</v>
      </c>
      <c r="E1090" s="33" t="s">
        <v>1146</v>
      </c>
    </row>
    <row r="1091" spans="1:5" ht="13.2" customHeight="1">
      <c r="A1091" s="32" t="s">
        <v>49</v>
      </c>
      <c r="E1091" s="34" t="s">
        <v>266</v>
      </c>
    </row>
    <row r="1092" ht="13.2" customHeight="1">
      <c r="E1092" s="33" t="s">
        <v>43</v>
      </c>
    </row>
    <row r="1093" spans="1:16" ht="13.2" customHeight="1">
      <c r="A1093" t="s">
        <v>40</v>
      </c>
      <c r="B1093" s="10" t="s">
        <v>1147</v>
      </c>
      <c r="C1093" s="10" t="s">
        <v>1148</v>
      </c>
      <c r="E1093" s="27" t="s">
        <v>1149</v>
      </c>
      <c r="F1093" s="28" t="s">
        <v>63</v>
      </c>
      <c r="G1093" s="29">
        <v>94.8</v>
      </c>
      <c r="H1093" s="28">
        <v>0</v>
      </c>
      <c r="I1093" s="28">
        <f>ROUND(G1093*H1093,6)</f>
        <v>0</v>
      </c>
      <c r="L1093" s="30">
        <v>0</v>
      </c>
      <c r="M1093" s="31">
        <f>ROUND(ROUND(L1093,2)*ROUND(G1093,3),2)</f>
        <v>0</v>
      </c>
      <c r="N1093" s="28" t="s">
        <v>52</v>
      </c>
      <c r="O1093">
        <f>(M1093*21)/100</f>
        <v>0</v>
      </c>
      <c r="P1093" t="s">
        <v>47</v>
      </c>
    </row>
    <row r="1094" spans="1:5" ht="13.2" customHeight="1">
      <c r="A1094" s="32" t="s">
        <v>48</v>
      </c>
      <c r="E1094" s="33" t="s">
        <v>1149</v>
      </c>
    </row>
    <row r="1095" spans="1:5" ht="13.2" customHeight="1">
      <c r="A1095" s="32" t="s">
        <v>49</v>
      </c>
      <c r="E1095" s="34" t="s">
        <v>43</v>
      </c>
    </row>
    <row r="1096" ht="13.2" customHeight="1">
      <c r="E1096" s="33" t="s">
        <v>43</v>
      </c>
    </row>
    <row r="1097" spans="1:16" ht="13.2" customHeight="1">
      <c r="A1097" t="s">
        <v>40</v>
      </c>
      <c r="B1097" s="10" t="s">
        <v>1150</v>
      </c>
      <c r="C1097" s="10" t="s">
        <v>1151</v>
      </c>
      <c r="E1097" s="27" t="s">
        <v>1152</v>
      </c>
      <c r="F1097" s="28" t="s">
        <v>63</v>
      </c>
      <c r="G1097" s="29">
        <v>94.8</v>
      </c>
      <c r="H1097" s="28">
        <v>0.00024</v>
      </c>
      <c r="I1097" s="28">
        <f>ROUND(G1097*H1097,6)</f>
        <v>0.022752</v>
      </c>
      <c r="L1097" s="30">
        <v>0</v>
      </c>
      <c r="M1097" s="31">
        <f>ROUND(ROUND(L1097,2)*ROUND(G1097,3),2)</f>
        <v>0</v>
      </c>
      <c r="N1097" s="28" t="s">
        <v>52</v>
      </c>
      <c r="O1097">
        <f>(M1097*21)/100</f>
        <v>0</v>
      </c>
      <c r="P1097" t="s">
        <v>47</v>
      </c>
    </row>
    <row r="1098" spans="1:5" ht="13.2" customHeight="1">
      <c r="A1098" s="32" t="s">
        <v>48</v>
      </c>
      <c r="E1098" s="33" t="s">
        <v>1152</v>
      </c>
    </row>
    <row r="1099" spans="1:5" ht="13.2" customHeight="1">
      <c r="A1099" s="32" t="s">
        <v>49</v>
      </c>
      <c r="E1099" s="34" t="s">
        <v>43</v>
      </c>
    </row>
    <row r="1100" ht="13.2" customHeight="1">
      <c r="E1100" s="33" t="s">
        <v>43</v>
      </c>
    </row>
    <row r="1101" spans="1:16" ht="13.2" customHeight="1">
      <c r="A1101" t="s">
        <v>40</v>
      </c>
      <c r="B1101" s="10" t="s">
        <v>1153</v>
      </c>
      <c r="C1101" s="10" t="s">
        <v>1154</v>
      </c>
      <c r="E1101" s="27" t="s">
        <v>1155</v>
      </c>
      <c r="F1101" s="28" t="s">
        <v>63</v>
      </c>
      <c r="G1101" s="29">
        <v>94.8</v>
      </c>
      <c r="H1101" s="28">
        <v>0.00144</v>
      </c>
      <c r="I1101" s="28">
        <f>ROUND(G1101*H1101,6)</f>
        <v>0.136512</v>
      </c>
      <c r="L1101" s="30">
        <v>0</v>
      </c>
      <c r="M1101" s="31">
        <f>ROUND(ROUND(L1101,2)*ROUND(G1101,3),2)</f>
        <v>0</v>
      </c>
      <c r="N1101" s="28" t="s">
        <v>52</v>
      </c>
      <c r="O1101">
        <f>(M1101*21)/100</f>
        <v>0</v>
      </c>
      <c r="P1101" t="s">
        <v>47</v>
      </c>
    </row>
    <row r="1102" spans="1:5" ht="13.2" customHeight="1">
      <c r="A1102" s="32" t="s">
        <v>48</v>
      </c>
      <c r="E1102" s="33" t="s">
        <v>1155</v>
      </c>
    </row>
    <row r="1103" spans="1:5" ht="13.2" customHeight="1">
      <c r="A1103" s="32" t="s">
        <v>49</v>
      </c>
      <c r="E1103" s="34" t="s">
        <v>43</v>
      </c>
    </row>
    <row r="1104" ht="13.2" customHeight="1">
      <c r="E1104" s="33" t="s">
        <v>43</v>
      </c>
    </row>
    <row r="1105" spans="1:16" ht="13.2" customHeight="1">
      <c r="A1105" t="s">
        <v>40</v>
      </c>
      <c r="B1105" s="10" t="s">
        <v>1156</v>
      </c>
      <c r="C1105" s="10" t="s">
        <v>1157</v>
      </c>
      <c r="E1105" s="27" t="s">
        <v>1158</v>
      </c>
      <c r="F1105" s="28" t="s">
        <v>63</v>
      </c>
      <c r="G1105" s="29">
        <v>94.8</v>
      </c>
      <c r="H1105" s="28">
        <v>0.0025</v>
      </c>
      <c r="I1105" s="28">
        <f>ROUND(G1105*H1105,6)</f>
        <v>0.237</v>
      </c>
      <c r="L1105" s="30">
        <v>0</v>
      </c>
      <c r="M1105" s="31">
        <f>ROUND(ROUND(L1105,2)*ROUND(G1105,3),2)</f>
        <v>0</v>
      </c>
      <c r="N1105" s="28" t="s">
        <v>52</v>
      </c>
      <c r="O1105">
        <f>(M1105*21)/100</f>
        <v>0</v>
      </c>
      <c r="P1105" t="s">
        <v>47</v>
      </c>
    </row>
    <row r="1106" spans="1:5" ht="13.2" customHeight="1">
      <c r="A1106" s="32" t="s">
        <v>48</v>
      </c>
      <c r="E1106" s="33" t="s">
        <v>1158</v>
      </c>
    </row>
    <row r="1107" spans="1:5" ht="13.2" customHeight="1">
      <c r="A1107" s="32" t="s">
        <v>49</v>
      </c>
      <c r="E1107" s="34" t="s">
        <v>43</v>
      </c>
    </row>
    <row r="1108" ht="13.2" customHeight="1">
      <c r="E1108" s="33" t="s">
        <v>43</v>
      </c>
    </row>
    <row r="1109" spans="1:13" ht="13.2" customHeight="1">
      <c r="A1109" t="s">
        <v>37</v>
      </c>
      <c r="C1109" s="11" t="s">
        <v>1159</v>
      </c>
      <c r="E1109" s="35" t="s">
        <v>1160</v>
      </c>
      <c r="J1109" s="31">
        <f>0</f>
        <v>0</v>
      </c>
      <c r="K1109" s="31">
        <f>0</f>
        <v>0</v>
      </c>
      <c r="L1109" s="31">
        <f>0+L1110+L1114+L1118+L1122+L1126+L1130+L1134+L1138+L1142+L1146+L1150+L1154+L1158+L1162+L1166+L1170+L1174+L1178+L1182+L1186+L1190+L1194</f>
        <v>0</v>
      </c>
      <c r="M1109" s="31">
        <f>0+M1110+M1114+M1118+M1122+M1126+M1130+M1134+M1138+M1142+M1146+M1150+M1154+M1158+M1162+M1166+M1170+M1174+M1178+M1182+M1186+M1190+M1194</f>
        <v>0</v>
      </c>
    </row>
    <row r="1110" spans="1:16" ht="13.2" customHeight="1">
      <c r="A1110" t="s">
        <v>40</v>
      </c>
      <c r="B1110" s="10" t="s">
        <v>1161</v>
      </c>
      <c r="C1110" s="10" t="s">
        <v>1162</v>
      </c>
      <c r="E1110" s="27" t="s">
        <v>1163</v>
      </c>
      <c r="F1110" s="28" t="s">
        <v>63</v>
      </c>
      <c r="G1110" s="29">
        <v>673.05</v>
      </c>
      <c r="H1110" s="28">
        <v>0</v>
      </c>
      <c r="I1110" s="28">
        <f>ROUND(G1110*H1110,6)</f>
        <v>0</v>
      </c>
      <c r="L1110" s="30">
        <v>0</v>
      </c>
      <c r="M1110" s="31">
        <f>ROUND(ROUND(L1110,2)*ROUND(G1110,3),2)</f>
        <v>0</v>
      </c>
      <c r="N1110" s="28" t="s">
        <v>52</v>
      </c>
      <c r="O1110">
        <f>(M1110*21)/100</f>
        <v>0</v>
      </c>
      <c r="P1110" t="s">
        <v>47</v>
      </c>
    </row>
    <row r="1111" spans="1:5" ht="13.2" customHeight="1">
      <c r="A1111" s="32" t="s">
        <v>48</v>
      </c>
      <c r="E1111" s="33" t="s">
        <v>1163</v>
      </c>
    </row>
    <row r="1112" spans="1:5" ht="13.2" customHeight="1">
      <c r="A1112" s="32" t="s">
        <v>49</v>
      </c>
      <c r="E1112" s="34" t="s">
        <v>43</v>
      </c>
    </row>
    <row r="1113" ht="13.2" customHeight="1">
      <c r="E1113" s="33" t="s">
        <v>43</v>
      </c>
    </row>
    <row r="1114" spans="1:16" ht="13.2" customHeight="1">
      <c r="A1114" t="s">
        <v>40</v>
      </c>
      <c r="B1114" s="10" t="s">
        <v>1164</v>
      </c>
      <c r="C1114" s="10" t="s">
        <v>1165</v>
      </c>
      <c r="E1114" s="27" t="s">
        <v>1166</v>
      </c>
      <c r="F1114" s="28" t="s">
        <v>63</v>
      </c>
      <c r="G1114" s="29">
        <v>3247.051</v>
      </c>
      <c r="H1114" s="28">
        <v>0</v>
      </c>
      <c r="I1114" s="28">
        <f>ROUND(G1114*H1114,6)</f>
        <v>0</v>
      </c>
      <c r="L1114" s="30">
        <v>0</v>
      </c>
      <c r="M1114" s="31">
        <f>ROUND(ROUND(L1114,2)*ROUND(G1114,3),2)</f>
        <v>0</v>
      </c>
      <c r="N1114" s="28" t="s">
        <v>52</v>
      </c>
      <c r="O1114">
        <f>(M1114*21)/100</f>
        <v>0</v>
      </c>
      <c r="P1114" t="s">
        <v>47</v>
      </c>
    </row>
    <row r="1115" spans="1:5" ht="13.2" customHeight="1">
      <c r="A1115" s="32" t="s">
        <v>48</v>
      </c>
      <c r="E1115" s="33" t="s">
        <v>1166</v>
      </c>
    </row>
    <row r="1116" spans="1:5" ht="327.6" customHeight="1">
      <c r="A1116" s="32" t="s">
        <v>49</v>
      </c>
      <c r="E1116" s="34" t="s">
        <v>1167</v>
      </c>
    </row>
    <row r="1117" ht="13.2" customHeight="1">
      <c r="E1117" s="33" t="s">
        <v>43</v>
      </c>
    </row>
    <row r="1118" spans="1:16" ht="13.2" customHeight="1">
      <c r="A1118" t="s">
        <v>40</v>
      </c>
      <c r="B1118" s="10" t="s">
        <v>1168</v>
      </c>
      <c r="C1118" s="10" t="s">
        <v>1169</v>
      </c>
      <c r="E1118" s="27" t="s">
        <v>1170</v>
      </c>
      <c r="F1118" s="28" t="s">
        <v>67</v>
      </c>
      <c r="G1118" s="29">
        <v>10</v>
      </c>
      <c r="H1118" s="28">
        <v>0.00048</v>
      </c>
      <c r="I1118" s="28">
        <f>ROUND(G1118*H1118,6)</f>
        <v>0.0048</v>
      </c>
      <c r="L1118" s="30">
        <v>0</v>
      </c>
      <c r="M1118" s="31">
        <f>ROUND(ROUND(L1118,2)*ROUND(G1118,3),2)</f>
        <v>0</v>
      </c>
      <c r="N1118" s="28" t="s">
        <v>52</v>
      </c>
      <c r="O1118">
        <f>(M1118*21)/100</f>
        <v>0</v>
      </c>
      <c r="P1118" t="s">
        <v>47</v>
      </c>
    </row>
    <row r="1119" spans="1:5" ht="13.2" customHeight="1">
      <c r="A1119" s="32" t="s">
        <v>48</v>
      </c>
      <c r="E1119" s="33" t="s">
        <v>1170</v>
      </c>
    </row>
    <row r="1120" spans="1:5" ht="13.2" customHeight="1">
      <c r="A1120" s="32" t="s">
        <v>49</v>
      </c>
      <c r="E1120" s="34" t="s">
        <v>1171</v>
      </c>
    </row>
    <row r="1121" ht="13.2" customHeight="1">
      <c r="E1121" s="33" t="s">
        <v>43</v>
      </c>
    </row>
    <row r="1122" spans="1:16" ht="13.2" customHeight="1">
      <c r="A1122" t="s">
        <v>40</v>
      </c>
      <c r="B1122" s="10" t="s">
        <v>1172</v>
      </c>
      <c r="C1122" s="10" t="s">
        <v>1173</v>
      </c>
      <c r="E1122" s="27" t="s">
        <v>1174</v>
      </c>
      <c r="F1122" s="28" t="s">
        <v>67</v>
      </c>
      <c r="G1122" s="29">
        <v>4</v>
      </c>
      <c r="H1122" s="28">
        <v>0.00048</v>
      </c>
      <c r="I1122" s="28">
        <f>ROUND(G1122*H1122,6)</f>
        <v>0.00192</v>
      </c>
      <c r="L1122" s="30">
        <v>0</v>
      </c>
      <c r="M1122" s="31">
        <f>ROUND(ROUND(L1122,2)*ROUND(G1122,3),2)</f>
        <v>0</v>
      </c>
      <c r="N1122" s="28" t="s">
        <v>52</v>
      </c>
      <c r="O1122">
        <f>(M1122*21)/100</f>
        <v>0</v>
      </c>
      <c r="P1122" t="s">
        <v>47</v>
      </c>
    </row>
    <row r="1123" spans="1:5" ht="13.2" customHeight="1">
      <c r="A1123" s="32" t="s">
        <v>48</v>
      </c>
      <c r="E1123" s="33" t="s">
        <v>1174</v>
      </c>
    </row>
    <row r="1124" spans="1:5" ht="13.2" customHeight="1">
      <c r="A1124" s="32" t="s">
        <v>49</v>
      </c>
      <c r="E1124" s="34" t="s">
        <v>1175</v>
      </c>
    </row>
    <row r="1125" ht="13.2" customHeight="1">
      <c r="E1125" s="33" t="s">
        <v>43</v>
      </c>
    </row>
    <row r="1126" spans="1:16" ht="13.2" customHeight="1">
      <c r="A1126" t="s">
        <v>40</v>
      </c>
      <c r="B1126" s="10" t="s">
        <v>1176</v>
      </c>
      <c r="C1126" s="10" t="s">
        <v>1177</v>
      </c>
      <c r="E1126" s="27" t="s">
        <v>1178</v>
      </c>
      <c r="F1126" s="28" t="s">
        <v>67</v>
      </c>
      <c r="G1126" s="29">
        <v>7</v>
      </c>
      <c r="H1126" s="28">
        <v>0.0012</v>
      </c>
      <c r="I1126" s="28">
        <f>ROUND(G1126*H1126,6)</f>
        <v>0.0084</v>
      </c>
      <c r="L1126" s="30">
        <v>0</v>
      </c>
      <c r="M1126" s="31">
        <f>ROUND(ROUND(L1126,2)*ROUND(G1126,3),2)</f>
        <v>0</v>
      </c>
      <c r="N1126" s="28" t="s">
        <v>52</v>
      </c>
      <c r="O1126">
        <f>(M1126*21)/100</f>
        <v>0</v>
      </c>
      <c r="P1126" t="s">
        <v>47</v>
      </c>
    </row>
    <row r="1127" spans="1:5" ht="13.2" customHeight="1">
      <c r="A1127" s="32" t="s">
        <v>48</v>
      </c>
      <c r="E1127" s="33" t="s">
        <v>1178</v>
      </c>
    </row>
    <row r="1128" spans="1:5" ht="13.2" customHeight="1">
      <c r="A1128" s="32" t="s">
        <v>49</v>
      </c>
      <c r="E1128" s="34" t="s">
        <v>1179</v>
      </c>
    </row>
    <row r="1129" ht="13.2" customHeight="1">
      <c r="E1129" s="33" t="s">
        <v>43</v>
      </c>
    </row>
    <row r="1130" spans="1:16" ht="13.2" customHeight="1">
      <c r="A1130" t="s">
        <v>40</v>
      </c>
      <c r="B1130" s="10" t="s">
        <v>1180</v>
      </c>
      <c r="C1130" s="10" t="s">
        <v>1181</v>
      </c>
      <c r="E1130" s="27" t="s">
        <v>1182</v>
      </c>
      <c r="F1130" s="28" t="s">
        <v>67</v>
      </c>
      <c r="G1130" s="29">
        <v>3</v>
      </c>
      <c r="H1130" s="28">
        <v>0.0012</v>
      </c>
      <c r="I1130" s="28">
        <f>ROUND(G1130*H1130,6)</f>
        <v>0.0036</v>
      </c>
      <c r="L1130" s="30">
        <v>0</v>
      </c>
      <c r="M1130" s="31">
        <f>ROUND(ROUND(L1130,2)*ROUND(G1130,3),2)</f>
        <v>0</v>
      </c>
      <c r="N1130" s="28" t="s">
        <v>52</v>
      </c>
      <c r="O1130">
        <f>(M1130*21)/100</f>
        <v>0</v>
      </c>
      <c r="P1130" t="s">
        <v>47</v>
      </c>
    </row>
    <row r="1131" spans="1:5" ht="13.2" customHeight="1">
      <c r="A1131" s="32" t="s">
        <v>48</v>
      </c>
      <c r="E1131" s="33" t="s">
        <v>1182</v>
      </c>
    </row>
    <row r="1132" spans="1:5" ht="13.2" customHeight="1">
      <c r="A1132" s="32" t="s">
        <v>49</v>
      </c>
      <c r="E1132" s="34" t="s">
        <v>1183</v>
      </c>
    </row>
    <row r="1133" ht="13.2" customHeight="1">
      <c r="E1133" s="33" t="s">
        <v>43</v>
      </c>
    </row>
    <row r="1134" spans="1:16" ht="13.2" customHeight="1">
      <c r="A1134" t="s">
        <v>40</v>
      </c>
      <c r="B1134" s="10" t="s">
        <v>1184</v>
      </c>
      <c r="C1134" s="10" t="s">
        <v>1185</v>
      </c>
      <c r="E1134" s="27" t="s">
        <v>1186</v>
      </c>
      <c r="F1134" s="28" t="s">
        <v>67</v>
      </c>
      <c r="G1134" s="29">
        <v>4</v>
      </c>
      <c r="H1134" s="28">
        <v>0.0024</v>
      </c>
      <c r="I1134" s="28">
        <f>ROUND(G1134*H1134,6)</f>
        <v>0.0096</v>
      </c>
      <c r="L1134" s="30">
        <v>0</v>
      </c>
      <c r="M1134" s="31">
        <f>ROUND(ROUND(L1134,2)*ROUND(G1134,3),2)</f>
        <v>0</v>
      </c>
      <c r="N1134" s="28" t="s">
        <v>52</v>
      </c>
      <c r="O1134">
        <f>(M1134*21)/100</f>
        <v>0</v>
      </c>
      <c r="P1134" t="s">
        <v>47</v>
      </c>
    </row>
    <row r="1135" spans="1:5" ht="13.2" customHeight="1">
      <c r="A1135" s="32" t="s">
        <v>48</v>
      </c>
      <c r="E1135" s="33" t="s">
        <v>1186</v>
      </c>
    </row>
    <row r="1136" spans="1:5" ht="13.2" customHeight="1">
      <c r="A1136" s="32" t="s">
        <v>49</v>
      </c>
      <c r="E1136" s="34" t="s">
        <v>1175</v>
      </c>
    </row>
    <row r="1137" ht="13.2" customHeight="1">
      <c r="E1137" s="33" t="s">
        <v>43</v>
      </c>
    </row>
    <row r="1138" spans="1:16" ht="13.2" customHeight="1">
      <c r="A1138" t="s">
        <v>40</v>
      </c>
      <c r="B1138" s="10" t="s">
        <v>1187</v>
      </c>
      <c r="C1138" s="10" t="s">
        <v>1188</v>
      </c>
      <c r="E1138" s="27" t="s">
        <v>1189</v>
      </c>
      <c r="F1138" s="28" t="s">
        <v>67</v>
      </c>
      <c r="G1138" s="29">
        <v>2</v>
      </c>
      <c r="H1138" s="28">
        <v>0.0024</v>
      </c>
      <c r="I1138" s="28">
        <f>ROUND(G1138*H1138,6)</f>
        <v>0.0048</v>
      </c>
      <c r="L1138" s="30">
        <v>0</v>
      </c>
      <c r="M1138" s="31">
        <f>ROUND(ROUND(L1138,2)*ROUND(G1138,3),2)</f>
        <v>0</v>
      </c>
      <c r="N1138" s="28" t="s">
        <v>52</v>
      </c>
      <c r="O1138">
        <f>(M1138*21)/100</f>
        <v>0</v>
      </c>
      <c r="P1138" t="s">
        <v>47</v>
      </c>
    </row>
    <row r="1139" spans="1:5" ht="13.2" customHeight="1">
      <c r="A1139" s="32" t="s">
        <v>48</v>
      </c>
      <c r="E1139" s="33" t="s">
        <v>1189</v>
      </c>
    </row>
    <row r="1140" spans="1:5" ht="13.2" customHeight="1">
      <c r="A1140" s="32" t="s">
        <v>49</v>
      </c>
      <c r="E1140" s="34" t="s">
        <v>1190</v>
      </c>
    </row>
    <row r="1141" ht="13.2" customHeight="1">
      <c r="E1141" s="33" t="s">
        <v>43</v>
      </c>
    </row>
    <row r="1142" spans="1:16" ht="13.2" customHeight="1">
      <c r="A1142" t="s">
        <v>40</v>
      </c>
      <c r="B1142" s="10" t="s">
        <v>1191</v>
      </c>
      <c r="C1142" s="10" t="s">
        <v>1192</v>
      </c>
      <c r="E1142" s="27" t="s">
        <v>1193</v>
      </c>
      <c r="F1142" s="28" t="s">
        <v>67</v>
      </c>
      <c r="G1142" s="29">
        <v>2</v>
      </c>
      <c r="H1142" s="28">
        <v>0.0048</v>
      </c>
      <c r="I1142" s="28">
        <f>ROUND(G1142*H1142,6)</f>
        <v>0.0096</v>
      </c>
      <c r="L1142" s="30">
        <v>0</v>
      </c>
      <c r="M1142" s="31">
        <f>ROUND(ROUND(L1142,2)*ROUND(G1142,3),2)</f>
        <v>0</v>
      </c>
      <c r="N1142" s="28" t="s">
        <v>52</v>
      </c>
      <c r="O1142">
        <f>(M1142*21)/100</f>
        <v>0</v>
      </c>
      <c r="P1142" t="s">
        <v>47</v>
      </c>
    </row>
    <row r="1143" spans="1:5" ht="13.2" customHeight="1">
      <c r="A1143" s="32" t="s">
        <v>48</v>
      </c>
      <c r="E1143" s="33" t="s">
        <v>1193</v>
      </c>
    </row>
    <row r="1144" spans="1:5" ht="13.2" customHeight="1">
      <c r="A1144" s="32" t="s">
        <v>49</v>
      </c>
      <c r="E1144" s="34" t="s">
        <v>1190</v>
      </c>
    </row>
    <row r="1145" ht="13.2" customHeight="1">
      <c r="E1145" s="33" t="s">
        <v>43</v>
      </c>
    </row>
    <row r="1146" spans="1:16" ht="13.2" customHeight="1">
      <c r="A1146" t="s">
        <v>40</v>
      </c>
      <c r="B1146" s="10" t="s">
        <v>1194</v>
      </c>
      <c r="C1146" s="10" t="s">
        <v>1195</v>
      </c>
      <c r="E1146" s="27" t="s">
        <v>1196</v>
      </c>
      <c r="F1146" s="28" t="s">
        <v>67</v>
      </c>
      <c r="G1146" s="29">
        <v>1</v>
      </c>
      <c r="H1146" s="28">
        <v>0.0048</v>
      </c>
      <c r="I1146" s="28">
        <f>ROUND(G1146*H1146,6)</f>
        <v>0.0048</v>
      </c>
      <c r="L1146" s="30">
        <v>0</v>
      </c>
      <c r="M1146" s="31">
        <f>ROUND(ROUND(L1146,2)*ROUND(G1146,3),2)</f>
        <v>0</v>
      </c>
      <c r="N1146" s="28" t="s">
        <v>52</v>
      </c>
      <c r="O1146">
        <f>(M1146*21)/100</f>
        <v>0</v>
      </c>
      <c r="P1146" t="s">
        <v>47</v>
      </c>
    </row>
    <row r="1147" spans="1:5" ht="13.2" customHeight="1">
      <c r="A1147" s="32" t="s">
        <v>48</v>
      </c>
      <c r="E1147" s="33" t="s">
        <v>1196</v>
      </c>
    </row>
    <row r="1148" spans="1:5" ht="13.2" customHeight="1">
      <c r="A1148" s="32" t="s">
        <v>49</v>
      </c>
      <c r="E1148" s="34" t="s">
        <v>1197</v>
      </c>
    </row>
    <row r="1149" ht="13.2" customHeight="1">
      <c r="E1149" s="33" t="s">
        <v>43</v>
      </c>
    </row>
    <row r="1150" spans="1:16" ht="13.2" customHeight="1">
      <c r="A1150" t="s">
        <v>40</v>
      </c>
      <c r="B1150" s="10" t="s">
        <v>1198</v>
      </c>
      <c r="C1150" s="10" t="s">
        <v>1199</v>
      </c>
      <c r="E1150" s="27" t="s">
        <v>1200</v>
      </c>
      <c r="F1150" s="28" t="s">
        <v>63</v>
      </c>
      <c r="G1150" s="29">
        <v>641</v>
      </c>
      <c r="H1150" s="28">
        <v>0</v>
      </c>
      <c r="I1150" s="28">
        <f>ROUND(G1150*H1150,6)</f>
        <v>0</v>
      </c>
      <c r="L1150" s="30">
        <v>0</v>
      </c>
      <c r="M1150" s="31">
        <f>ROUND(ROUND(L1150,2)*ROUND(G1150,3),2)</f>
        <v>0</v>
      </c>
      <c r="N1150" s="28" t="s">
        <v>52</v>
      </c>
      <c r="O1150">
        <f>(M1150*21)/100</f>
        <v>0</v>
      </c>
      <c r="P1150" t="s">
        <v>47</v>
      </c>
    </row>
    <row r="1151" spans="1:5" ht="13.2" customHeight="1">
      <c r="A1151" s="32" t="s">
        <v>48</v>
      </c>
      <c r="E1151" s="33" t="s">
        <v>1200</v>
      </c>
    </row>
    <row r="1152" spans="1:5" ht="327.6" customHeight="1">
      <c r="A1152" s="32" t="s">
        <v>49</v>
      </c>
      <c r="E1152" s="34" t="s">
        <v>1201</v>
      </c>
    </row>
    <row r="1153" ht="13.2" customHeight="1">
      <c r="E1153" s="33" t="s">
        <v>1202</v>
      </c>
    </row>
    <row r="1154" spans="1:16" ht="13.2" customHeight="1">
      <c r="A1154" t="s">
        <v>40</v>
      </c>
      <c r="B1154" s="10" t="s">
        <v>1203</v>
      </c>
      <c r="C1154" s="10" t="s">
        <v>1204</v>
      </c>
      <c r="E1154" s="27" t="s">
        <v>1205</v>
      </c>
      <c r="F1154" s="28" t="s">
        <v>63</v>
      </c>
      <c r="G1154" s="29">
        <v>3247.051</v>
      </c>
      <c r="H1154" s="28">
        <v>0.0002</v>
      </c>
      <c r="I1154" s="28">
        <f>ROUND(G1154*H1154,6)</f>
        <v>0.64941</v>
      </c>
      <c r="L1154" s="30">
        <v>0</v>
      </c>
      <c r="M1154" s="31">
        <f>ROUND(ROUND(L1154,2)*ROUND(G1154,3),2)</f>
        <v>0</v>
      </c>
      <c r="N1154" s="28" t="s">
        <v>52</v>
      </c>
      <c r="O1154">
        <f>(M1154*21)/100</f>
        <v>0</v>
      </c>
      <c r="P1154" t="s">
        <v>47</v>
      </c>
    </row>
    <row r="1155" spans="1:5" ht="13.2" customHeight="1">
      <c r="A1155" s="32" t="s">
        <v>48</v>
      </c>
      <c r="E1155" s="33" t="s">
        <v>1205</v>
      </c>
    </row>
    <row r="1156" spans="1:5" ht="327.6" customHeight="1">
      <c r="A1156" s="32" t="s">
        <v>49</v>
      </c>
      <c r="E1156" s="34" t="s">
        <v>1206</v>
      </c>
    </row>
    <row r="1157" ht="13.2" customHeight="1">
      <c r="E1157" s="33" t="s">
        <v>43</v>
      </c>
    </row>
    <row r="1158" spans="1:16" ht="13.2" customHeight="1">
      <c r="A1158" t="s">
        <v>40</v>
      </c>
      <c r="B1158" s="10" t="s">
        <v>1207</v>
      </c>
      <c r="C1158" s="10" t="s">
        <v>1208</v>
      </c>
      <c r="E1158" s="27" t="s">
        <v>1209</v>
      </c>
      <c r="F1158" s="28" t="s">
        <v>63</v>
      </c>
      <c r="G1158" s="29">
        <v>137.628</v>
      </c>
      <c r="H1158" s="28">
        <v>0.0002</v>
      </c>
      <c r="I1158" s="28">
        <f>ROUND(G1158*H1158,6)</f>
        <v>0.027526</v>
      </c>
      <c r="L1158" s="30">
        <v>0</v>
      </c>
      <c r="M1158" s="31">
        <f>ROUND(ROUND(L1158,2)*ROUND(G1158,3),2)</f>
        <v>0</v>
      </c>
      <c r="N1158" s="28" t="s">
        <v>52</v>
      </c>
      <c r="O1158">
        <f>(M1158*21)/100</f>
        <v>0</v>
      </c>
      <c r="P1158" t="s">
        <v>47</v>
      </c>
    </row>
    <row r="1159" spans="1:5" ht="13.2" customHeight="1">
      <c r="A1159" s="32" t="s">
        <v>48</v>
      </c>
      <c r="E1159" s="33" t="s">
        <v>1209</v>
      </c>
    </row>
    <row r="1160" spans="1:5" ht="224.4" customHeight="1">
      <c r="A1160" s="32" t="s">
        <v>49</v>
      </c>
      <c r="E1160" s="34" t="s">
        <v>1210</v>
      </c>
    </row>
    <row r="1161" ht="13.2" customHeight="1">
      <c r="E1161" s="33" t="s">
        <v>43</v>
      </c>
    </row>
    <row r="1162" spans="1:16" ht="13.2" customHeight="1">
      <c r="A1162" t="s">
        <v>40</v>
      </c>
      <c r="B1162" s="10" t="s">
        <v>1211</v>
      </c>
      <c r="C1162" s="10" t="s">
        <v>1212</v>
      </c>
      <c r="E1162" s="27" t="s">
        <v>1213</v>
      </c>
      <c r="F1162" s="28" t="s">
        <v>63</v>
      </c>
      <c r="G1162" s="29">
        <v>612.482</v>
      </c>
      <c r="H1162" s="28">
        <v>1E-05</v>
      </c>
      <c r="I1162" s="28">
        <f>ROUND(G1162*H1162,6)</f>
        <v>0.006125</v>
      </c>
      <c r="L1162" s="30">
        <v>0</v>
      </c>
      <c r="M1162" s="31">
        <f>ROUND(ROUND(L1162,2)*ROUND(G1162,3),2)</f>
        <v>0</v>
      </c>
      <c r="N1162" s="28" t="s">
        <v>52</v>
      </c>
      <c r="O1162">
        <f>(M1162*21)/100</f>
        <v>0</v>
      </c>
      <c r="P1162" t="s">
        <v>47</v>
      </c>
    </row>
    <row r="1163" spans="1:5" ht="13.2" customHeight="1">
      <c r="A1163" s="32" t="s">
        <v>48</v>
      </c>
      <c r="E1163" s="33" t="s">
        <v>1213</v>
      </c>
    </row>
    <row r="1164" spans="1:5" ht="327.6" customHeight="1">
      <c r="A1164" s="32" t="s">
        <v>49</v>
      </c>
      <c r="E1164" s="34" t="s">
        <v>1214</v>
      </c>
    </row>
    <row r="1165" ht="13.2" customHeight="1">
      <c r="E1165" s="33" t="s">
        <v>43</v>
      </c>
    </row>
    <row r="1166" spans="1:16" ht="13.2" customHeight="1">
      <c r="A1166" t="s">
        <v>40</v>
      </c>
      <c r="B1166" s="10" t="s">
        <v>1215</v>
      </c>
      <c r="C1166" s="10" t="s">
        <v>1216</v>
      </c>
      <c r="E1166" s="27" t="s">
        <v>1217</v>
      </c>
      <c r="F1166" s="28" t="s">
        <v>63</v>
      </c>
      <c r="G1166" s="29">
        <v>28.518</v>
      </c>
      <c r="H1166" s="28">
        <v>1E-05</v>
      </c>
      <c r="I1166" s="28">
        <f>ROUND(G1166*H1166,6)</f>
        <v>0.000285</v>
      </c>
      <c r="L1166" s="30">
        <v>0</v>
      </c>
      <c r="M1166" s="31">
        <f>ROUND(ROUND(L1166,2)*ROUND(G1166,3),2)</f>
        <v>0</v>
      </c>
      <c r="N1166" s="28" t="s">
        <v>52</v>
      </c>
      <c r="O1166">
        <f>(M1166*21)/100</f>
        <v>0</v>
      </c>
      <c r="P1166" t="s">
        <v>47</v>
      </c>
    </row>
    <row r="1167" spans="1:5" ht="13.2" customHeight="1">
      <c r="A1167" s="32" t="s">
        <v>48</v>
      </c>
      <c r="E1167" s="33" t="s">
        <v>1217</v>
      </c>
    </row>
    <row r="1168" spans="1:5" ht="211.2" customHeight="1">
      <c r="A1168" s="32" t="s">
        <v>49</v>
      </c>
      <c r="E1168" s="34" t="s">
        <v>1218</v>
      </c>
    </row>
    <row r="1169" ht="13.2" customHeight="1">
      <c r="E1169" s="33" t="s">
        <v>43</v>
      </c>
    </row>
    <row r="1170" spans="1:16" ht="13.2" customHeight="1">
      <c r="A1170" t="s">
        <v>40</v>
      </c>
      <c r="B1170" s="10" t="s">
        <v>1219</v>
      </c>
      <c r="C1170" s="10" t="s">
        <v>1220</v>
      </c>
      <c r="E1170" s="27" t="s">
        <v>1221</v>
      </c>
      <c r="F1170" s="28" t="s">
        <v>63</v>
      </c>
      <c r="G1170" s="29">
        <v>20.884</v>
      </c>
      <c r="H1170" s="28">
        <v>0.00026</v>
      </c>
      <c r="I1170" s="28">
        <f>ROUND(G1170*H1170,6)</f>
        <v>0.00543</v>
      </c>
      <c r="L1170" s="30">
        <v>0</v>
      </c>
      <c r="M1170" s="31">
        <f>ROUND(ROUND(L1170,2)*ROUND(G1170,3),2)</f>
        <v>0</v>
      </c>
      <c r="N1170" s="28" t="s">
        <v>52</v>
      </c>
      <c r="O1170">
        <f>(M1170*21)/100</f>
        <v>0</v>
      </c>
      <c r="P1170" t="s">
        <v>47</v>
      </c>
    </row>
    <row r="1171" spans="1:5" ht="13.2" customHeight="1">
      <c r="A1171" s="32" t="s">
        <v>48</v>
      </c>
      <c r="E1171" s="33" t="s">
        <v>1221</v>
      </c>
    </row>
    <row r="1172" spans="1:5" ht="92.4" customHeight="1">
      <c r="A1172" s="32" t="s">
        <v>49</v>
      </c>
      <c r="E1172" s="34" t="s">
        <v>1222</v>
      </c>
    </row>
    <row r="1173" ht="13.2" customHeight="1">
      <c r="E1173" s="33" t="s">
        <v>43</v>
      </c>
    </row>
    <row r="1174" spans="1:16" ht="13.2" customHeight="1">
      <c r="A1174" t="s">
        <v>40</v>
      </c>
      <c r="B1174" s="10" t="s">
        <v>1223</v>
      </c>
      <c r="C1174" s="10" t="s">
        <v>1224</v>
      </c>
      <c r="E1174" s="27" t="s">
        <v>1225</v>
      </c>
      <c r="F1174" s="28" t="s">
        <v>81</v>
      </c>
      <c r="G1174" s="29">
        <v>14.24</v>
      </c>
      <c r="H1174" s="28">
        <v>0</v>
      </c>
      <c r="I1174" s="28">
        <f>ROUND(G1174*H1174,6)</f>
        <v>0</v>
      </c>
      <c r="L1174" s="30">
        <v>0</v>
      </c>
      <c r="M1174" s="31">
        <f>ROUND(ROUND(L1174,2)*ROUND(G1174,3),2)</f>
        <v>0</v>
      </c>
      <c r="N1174" s="28" t="s">
        <v>52</v>
      </c>
      <c r="O1174">
        <f>(M1174*21)/100</f>
        <v>0</v>
      </c>
      <c r="P1174" t="s">
        <v>47</v>
      </c>
    </row>
    <row r="1175" spans="1:5" ht="13.2" customHeight="1">
      <c r="A1175" s="32" t="s">
        <v>48</v>
      </c>
      <c r="E1175" s="33" t="s">
        <v>1225</v>
      </c>
    </row>
    <row r="1176" spans="1:5" ht="92.4" customHeight="1">
      <c r="A1176" s="32" t="s">
        <v>49</v>
      </c>
      <c r="E1176" s="34" t="s">
        <v>1226</v>
      </c>
    </row>
    <row r="1177" ht="13.2" customHeight="1">
      <c r="E1177" s="33" t="s">
        <v>43</v>
      </c>
    </row>
    <row r="1178" spans="1:16" ht="13.2" customHeight="1">
      <c r="A1178" t="s">
        <v>40</v>
      </c>
      <c r="B1178" s="10" t="s">
        <v>1227</v>
      </c>
      <c r="C1178" s="10" t="s">
        <v>1228</v>
      </c>
      <c r="E1178" s="27" t="s">
        <v>1229</v>
      </c>
      <c r="F1178" s="28" t="s">
        <v>63</v>
      </c>
      <c r="G1178" s="29">
        <v>20.884</v>
      </c>
      <c r="H1178" s="28">
        <v>2E-05</v>
      </c>
      <c r="I1178" s="28">
        <f>ROUND(G1178*H1178,6)</f>
        <v>0.000418</v>
      </c>
      <c r="L1178" s="30">
        <v>0</v>
      </c>
      <c r="M1178" s="31">
        <f>ROUND(ROUND(L1178,2)*ROUND(G1178,3),2)</f>
        <v>0</v>
      </c>
      <c r="N1178" s="28" t="s">
        <v>52</v>
      </c>
      <c r="O1178">
        <f>(M1178*21)/100</f>
        <v>0</v>
      </c>
      <c r="P1178" t="s">
        <v>47</v>
      </c>
    </row>
    <row r="1179" spans="1:5" ht="13.2" customHeight="1">
      <c r="A1179" s="32" t="s">
        <v>48</v>
      </c>
      <c r="E1179" s="33" t="s">
        <v>1230</v>
      </c>
    </row>
    <row r="1180" spans="1:5" ht="92.4" customHeight="1">
      <c r="A1180" s="32" t="s">
        <v>49</v>
      </c>
      <c r="E1180" s="34" t="s">
        <v>1222</v>
      </c>
    </row>
    <row r="1181" ht="13.2" customHeight="1">
      <c r="E1181" s="33" t="s">
        <v>43</v>
      </c>
    </row>
    <row r="1182" spans="1:16" ht="13.2" customHeight="1">
      <c r="A1182" t="s">
        <v>40</v>
      </c>
      <c r="B1182" s="10" t="s">
        <v>1231</v>
      </c>
      <c r="C1182" s="10" t="s">
        <v>1232</v>
      </c>
      <c r="E1182" s="27" t="s">
        <v>1233</v>
      </c>
      <c r="F1182" s="28" t="s">
        <v>63</v>
      </c>
      <c r="G1182" s="29">
        <v>2873.853</v>
      </c>
      <c r="H1182" s="28">
        <v>0.00029</v>
      </c>
      <c r="I1182" s="28">
        <f>ROUND(G1182*H1182,6)</f>
        <v>0.833417</v>
      </c>
      <c r="L1182" s="30">
        <v>0</v>
      </c>
      <c r="M1182" s="31">
        <f>ROUND(ROUND(L1182,2)*ROUND(G1182,3),2)</f>
        <v>0</v>
      </c>
      <c r="N1182" s="28" t="s">
        <v>52</v>
      </c>
      <c r="O1182">
        <f>(M1182*21)/100</f>
        <v>0</v>
      </c>
      <c r="P1182" t="s">
        <v>47</v>
      </c>
    </row>
    <row r="1183" spans="1:5" ht="13.2" customHeight="1">
      <c r="A1183" s="32" t="s">
        <v>48</v>
      </c>
      <c r="E1183" s="33" t="s">
        <v>1233</v>
      </c>
    </row>
    <row r="1184" spans="1:5" ht="327.6" customHeight="1">
      <c r="A1184" s="32" t="s">
        <v>49</v>
      </c>
      <c r="E1184" s="34" t="s">
        <v>1234</v>
      </c>
    </row>
    <row r="1185" ht="13.2" customHeight="1">
      <c r="E1185" s="33" t="s">
        <v>43</v>
      </c>
    </row>
    <row r="1186" spans="1:16" ht="13.2" customHeight="1">
      <c r="A1186" t="s">
        <v>40</v>
      </c>
      <c r="B1186" s="10" t="s">
        <v>1235</v>
      </c>
      <c r="C1186" s="10" t="s">
        <v>1236</v>
      </c>
      <c r="E1186" s="27" t="s">
        <v>1237</v>
      </c>
      <c r="F1186" s="28" t="s">
        <v>63</v>
      </c>
      <c r="G1186" s="29">
        <v>137.628</v>
      </c>
      <c r="H1186" s="28">
        <v>0.00029</v>
      </c>
      <c r="I1186" s="28">
        <f>ROUND(G1186*H1186,6)</f>
        <v>0.039912</v>
      </c>
      <c r="L1186" s="30">
        <v>0</v>
      </c>
      <c r="M1186" s="31">
        <f>ROUND(ROUND(L1186,2)*ROUND(G1186,3),2)</f>
        <v>0</v>
      </c>
      <c r="N1186" s="28" t="s">
        <v>52</v>
      </c>
      <c r="O1186">
        <f>(M1186*21)/100</f>
        <v>0</v>
      </c>
      <c r="P1186" t="s">
        <v>47</v>
      </c>
    </row>
    <row r="1187" spans="1:5" ht="13.2" customHeight="1">
      <c r="A1187" s="32" t="s">
        <v>48</v>
      </c>
      <c r="E1187" s="33" t="s">
        <v>1237</v>
      </c>
    </row>
    <row r="1188" spans="1:5" ht="224.4" customHeight="1">
      <c r="A1188" s="32" t="s">
        <v>49</v>
      </c>
      <c r="E1188" s="34" t="s">
        <v>1210</v>
      </c>
    </row>
    <row r="1189" ht="13.2" customHeight="1">
      <c r="E1189" s="33" t="s">
        <v>43</v>
      </c>
    </row>
    <row r="1190" spans="1:16" ht="13.2" customHeight="1">
      <c r="A1190" t="s">
        <v>40</v>
      </c>
      <c r="B1190" s="10" t="s">
        <v>1238</v>
      </c>
      <c r="C1190" s="10" t="s">
        <v>1239</v>
      </c>
      <c r="E1190" s="27" t="s">
        <v>1240</v>
      </c>
      <c r="F1190" s="28" t="s">
        <v>63</v>
      </c>
      <c r="G1190" s="29">
        <v>2873.853</v>
      </c>
      <c r="H1190" s="28">
        <v>1E-05</v>
      </c>
      <c r="I1190" s="28">
        <f>ROUND(G1190*H1190,6)</f>
        <v>0.028739</v>
      </c>
      <c r="L1190" s="30">
        <v>0</v>
      </c>
      <c r="M1190" s="31">
        <f>ROUND(ROUND(L1190,2)*ROUND(G1190,3),2)</f>
        <v>0</v>
      </c>
      <c r="N1190" s="28" t="s">
        <v>52</v>
      </c>
      <c r="O1190">
        <f>(M1190*21)/100</f>
        <v>0</v>
      </c>
      <c r="P1190" t="s">
        <v>47</v>
      </c>
    </row>
    <row r="1191" spans="1:5" ht="13.2" customHeight="1">
      <c r="A1191" s="32" t="s">
        <v>48</v>
      </c>
      <c r="E1191" s="33" t="s">
        <v>1240</v>
      </c>
    </row>
    <row r="1192" spans="1:5" ht="327.6" customHeight="1">
      <c r="A1192" s="32" t="s">
        <v>49</v>
      </c>
      <c r="E1192" s="34" t="s">
        <v>1241</v>
      </c>
    </row>
    <row r="1193" ht="13.2" customHeight="1">
      <c r="E1193" s="33" t="s">
        <v>43</v>
      </c>
    </row>
    <row r="1194" spans="1:16" ht="13.2" customHeight="1">
      <c r="A1194" t="s">
        <v>40</v>
      </c>
      <c r="B1194" s="10" t="s">
        <v>1242</v>
      </c>
      <c r="C1194" s="10" t="s">
        <v>1243</v>
      </c>
      <c r="E1194" s="27" t="s">
        <v>1244</v>
      </c>
      <c r="F1194" s="28" t="s">
        <v>63</v>
      </c>
      <c r="G1194" s="29">
        <v>375.86</v>
      </c>
      <c r="H1194" s="28">
        <v>0.00028</v>
      </c>
      <c r="I1194" s="28">
        <f>ROUND(G1194*H1194,6)</f>
        <v>0.105241</v>
      </c>
      <c r="L1194" s="30">
        <v>0</v>
      </c>
      <c r="M1194" s="31">
        <f>ROUND(ROUND(L1194,2)*ROUND(G1194,3),2)</f>
        <v>0</v>
      </c>
      <c r="N1194" s="28" t="s">
        <v>52</v>
      </c>
      <c r="O1194">
        <f>(M1194*21)/100</f>
        <v>0</v>
      </c>
      <c r="P1194" t="s">
        <v>47</v>
      </c>
    </row>
    <row r="1195" spans="1:5" ht="13.2" customHeight="1">
      <c r="A1195" s="32" t="s">
        <v>48</v>
      </c>
      <c r="E1195" s="33" t="s">
        <v>1244</v>
      </c>
    </row>
    <row r="1196" spans="1:5" ht="118.8" customHeight="1">
      <c r="A1196" s="32" t="s">
        <v>49</v>
      </c>
      <c r="E1196" s="34" t="s">
        <v>1245</v>
      </c>
    </row>
    <row r="1197" ht="13.2" customHeight="1">
      <c r="E1197" s="33" t="s">
        <v>43</v>
      </c>
    </row>
    <row r="1198" spans="1:13" ht="13.2" customHeight="1">
      <c r="A1198" t="s">
        <v>37</v>
      </c>
      <c r="C1198" s="11" t="s">
        <v>78</v>
      </c>
      <c r="E1198" s="35" t="s">
        <v>1246</v>
      </c>
      <c r="J1198" s="31">
        <f>0</f>
        <v>0</v>
      </c>
      <c r="K1198" s="31">
        <f>0</f>
        <v>0</v>
      </c>
      <c r="L1198" s="31">
        <f>0+L1199+L1203+L1207+L1211</f>
        <v>0</v>
      </c>
      <c r="M1198" s="31">
        <f>0+M1199+M1203+M1207+M1211</f>
        <v>0</v>
      </c>
    </row>
    <row r="1199" spans="1:16" ht="13.2" customHeight="1">
      <c r="A1199" t="s">
        <v>40</v>
      </c>
      <c r="B1199" s="10" t="s">
        <v>1247</v>
      </c>
      <c r="C1199" s="10" t="s">
        <v>1248</v>
      </c>
      <c r="E1199" s="27" t="s">
        <v>1249</v>
      </c>
      <c r="F1199" s="28" t="s">
        <v>63</v>
      </c>
      <c r="G1199" s="29">
        <v>255.08</v>
      </c>
      <c r="H1199" s="28">
        <v>0.00013</v>
      </c>
      <c r="I1199" s="28">
        <f>ROUND(G1199*H1199,6)</f>
        <v>0.03316</v>
      </c>
      <c r="L1199" s="30">
        <v>0</v>
      </c>
      <c r="M1199" s="31">
        <f>ROUND(ROUND(L1199,2)*ROUND(G1199,3),2)</f>
        <v>0</v>
      </c>
      <c r="N1199" s="28" t="s">
        <v>52</v>
      </c>
      <c r="O1199">
        <f>(M1199*21)/100</f>
        <v>0</v>
      </c>
      <c r="P1199" t="s">
        <v>47</v>
      </c>
    </row>
    <row r="1200" spans="1:5" ht="13.2" customHeight="1">
      <c r="A1200" s="32" t="s">
        <v>48</v>
      </c>
      <c r="E1200" s="33" t="s">
        <v>1249</v>
      </c>
    </row>
    <row r="1201" spans="1:5" ht="327.6" customHeight="1">
      <c r="A1201" s="32" t="s">
        <v>49</v>
      </c>
      <c r="E1201" s="34" t="s">
        <v>1250</v>
      </c>
    </row>
    <row r="1202" ht="13.2" customHeight="1">
      <c r="E1202" s="33" t="s">
        <v>1251</v>
      </c>
    </row>
    <row r="1203" spans="1:16" ht="13.2" customHeight="1">
      <c r="A1203" t="s">
        <v>40</v>
      </c>
      <c r="B1203" s="10" t="s">
        <v>1252</v>
      </c>
      <c r="C1203" s="10" t="s">
        <v>1253</v>
      </c>
      <c r="E1203" s="27" t="s">
        <v>1254</v>
      </c>
      <c r="F1203" s="28" t="s">
        <v>63</v>
      </c>
      <c r="G1203" s="29">
        <v>382.62</v>
      </c>
      <c r="H1203" s="28">
        <v>0.00021</v>
      </c>
      <c r="I1203" s="28">
        <f>ROUND(G1203*H1203,6)</f>
        <v>0.08035</v>
      </c>
      <c r="L1203" s="30">
        <v>0</v>
      </c>
      <c r="M1203" s="31">
        <f>ROUND(ROUND(L1203,2)*ROUND(G1203,3),2)</f>
        <v>0</v>
      </c>
      <c r="N1203" s="28" t="s">
        <v>52</v>
      </c>
      <c r="O1203">
        <f>(M1203*21)/100</f>
        <v>0</v>
      </c>
      <c r="P1203" t="s">
        <v>47</v>
      </c>
    </row>
    <row r="1204" spans="1:5" ht="13.2" customHeight="1">
      <c r="A1204" s="32" t="s">
        <v>48</v>
      </c>
      <c r="E1204" s="33" t="s">
        <v>1254</v>
      </c>
    </row>
    <row r="1205" spans="1:5" ht="327.6" customHeight="1">
      <c r="A1205" s="32" t="s">
        <v>49</v>
      </c>
      <c r="E1205" s="34" t="s">
        <v>1255</v>
      </c>
    </row>
    <row r="1206" ht="13.2" customHeight="1">
      <c r="E1206" s="33" t="s">
        <v>1251</v>
      </c>
    </row>
    <row r="1207" spans="1:16" ht="13.2" customHeight="1">
      <c r="A1207" t="s">
        <v>40</v>
      </c>
      <c r="B1207" s="10" t="s">
        <v>1256</v>
      </c>
      <c r="C1207" s="10" t="s">
        <v>1257</v>
      </c>
      <c r="E1207" s="27" t="s">
        <v>1258</v>
      </c>
      <c r="F1207" s="28" t="s">
        <v>81</v>
      </c>
      <c r="G1207" s="29">
        <v>50</v>
      </c>
      <c r="H1207" s="28">
        <v>0.01804</v>
      </c>
      <c r="I1207" s="28">
        <f>ROUND(G1207*H1207,6)</f>
        <v>0.902</v>
      </c>
      <c r="L1207" s="30">
        <v>0</v>
      </c>
      <c r="M1207" s="31">
        <f>ROUND(ROUND(L1207,2)*ROUND(G1207,3),2)</f>
        <v>0</v>
      </c>
      <c r="N1207" s="28" t="s">
        <v>52</v>
      </c>
      <c r="O1207">
        <f>(M1207*21)/100</f>
        <v>0</v>
      </c>
      <c r="P1207" t="s">
        <v>47</v>
      </c>
    </row>
    <row r="1208" spans="1:5" ht="13.2" customHeight="1">
      <c r="A1208" s="32" t="s">
        <v>48</v>
      </c>
      <c r="E1208" s="33" t="s">
        <v>1258</v>
      </c>
    </row>
    <row r="1209" spans="1:5" ht="13.2" customHeight="1">
      <c r="A1209" s="32" t="s">
        <v>49</v>
      </c>
      <c r="E1209" s="34" t="s">
        <v>43</v>
      </c>
    </row>
    <row r="1210" ht="13.2" customHeight="1">
      <c r="E1210" s="33" t="s">
        <v>43</v>
      </c>
    </row>
    <row r="1211" spans="1:16" ht="13.2" customHeight="1">
      <c r="A1211" t="s">
        <v>40</v>
      </c>
      <c r="B1211" s="10" t="s">
        <v>1259</v>
      </c>
      <c r="C1211" s="10" t="s">
        <v>1260</v>
      </c>
      <c r="E1211" s="27" t="s">
        <v>1261</v>
      </c>
      <c r="F1211" s="28" t="s">
        <v>81</v>
      </c>
      <c r="G1211" s="29">
        <v>50</v>
      </c>
      <c r="H1211" s="28">
        <v>0.00263</v>
      </c>
      <c r="I1211" s="28">
        <f>ROUND(G1211*H1211,6)</f>
        <v>0.1315</v>
      </c>
      <c r="L1211" s="30">
        <v>0</v>
      </c>
      <c r="M1211" s="31">
        <f>ROUND(ROUND(L1211,2)*ROUND(G1211,3),2)</f>
        <v>0</v>
      </c>
      <c r="N1211" s="28" t="s">
        <v>52</v>
      </c>
      <c r="O1211">
        <f>(M1211*21)/100</f>
        <v>0</v>
      </c>
      <c r="P1211" t="s">
        <v>47</v>
      </c>
    </row>
    <row r="1212" spans="1:5" ht="13.2" customHeight="1">
      <c r="A1212" s="32" t="s">
        <v>48</v>
      </c>
      <c r="E1212" s="33" t="s">
        <v>1261</v>
      </c>
    </row>
    <row r="1213" spans="1:5" ht="13.2" customHeight="1">
      <c r="A1213" s="32" t="s">
        <v>49</v>
      </c>
      <c r="E1213" s="34" t="s">
        <v>43</v>
      </c>
    </row>
    <row r="1214" ht="13.2" customHeight="1">
      <c r="E1214" s="33" t="s">
        <v>43</v>
      </c>
    </row>
    <row r="1215" spans="1:13" ht="13.2" customHeight="1">
      <c r="A1215" t="s">
        <v>37</v>
      </c>
      <c r="C1215" s="11" t="s">
        <v>1262</v>
      </c>
      <c r="E1215" s="35" t="s">
        <v>1263</v>
      </c>
      <c r="J1215" s="31">
        <f>0</f>
        <v>0</v>
      </c>
      <c r="K1215" s="31">
        <f>0</f>
        <v>0</v>
      </c>
      <c r="L1215" s="31">
        <f>0+L1216+L1220+L1224</f>
        <v>0</v>
      </c>
      <c r="M1215" s="31">
        <f>0+M1216+M1220+M1224</f>
        <v>0</v>
      </c>
    </row>
    <row r="1216" spans="1:16" ht="13.2" customHeight="1">
      <c r="A1216" t="s">
        <v>40</v>
      </c>
      <c r="B1216" s="10" t="s">
        <v>1264</v>
      </c>
      <c r="C1216" s="10" t="s">
        <v>1265</v>
      </c>
      <c r="E1216" s="27" t="s">
        <v>1266</v>
      </c>
      <c r="F1216" s="28" t="s">
        <v>148</v>
      </c>
      <c r="G1216" s="29">
        <v>61.538</v>
      </c>
      <c r="H1216" s="28">
        <v>0</v>
      </c>
      <c r="I1216" s="28">
        <f>ROUND(G1216*H1216,6)</f>
        <v>0</v>
      </c>
      <c r="L1216" s="30">
        <v>0</v>
      </c>
      <c r="M1216" s="31">
        <f>ROUND(ROUND(L1216,2)*ROUND(G1216,3),2)</f>
        <v>0</v>
      </c>
      <c r="N1216" s="28" t="s">
        <v>52</v>
      </c>
      <c r="O1216">
        <f>(M1216*21)/100</f>
        <v>0</v>
      </c>
      <c r="P1216" t="s">
        <v>47</v>
      </c>
    </row>
    <row r="1217" spans="1:5" ht="13.2" customHeight="1">
      <c r="A1217" s="32" t="s">
        <v>48</v>
      </c>
      <c r="E1217" s="33" t="s">
        <v>1267</v>
      </c>
    </row>
    <row r="1218" spans="1:5" ht="13.2" customHeight="1">
      <c r="A1218" s="32" t="s">
        <v>49</v>
      </c>
      <c r="E1218" s="34" t="s">
        <v>43</v>
      </c>
    </row>
    <row r="1219" ht="13.2" customHeight="1">
      <c r="E1219" s="33" t="s">
        <v>1268</v>
      </c>
    </row>
    <row r="1220" spans="1:16" ht="13.2" customHeight="1">
      <c r="A1220" t="s">
        <v>40</v>
      </c>
      <c r="B1220" s="10" t="s">
        <v>1269</v>
      </c>
      <c r="C1220" s="10" t="s">
        <v>1270</v>
      </c>
      <c r="E1220" s="27" t="s">
        <v>1271</v>
      </c>
      <c r="F1220" s="28" t="s">
        <v>148</v>
      </c>
      <c r="G1220" s="29">
        <v>114.285</v>
      </c>
      <c r="H1220" s="28">
        <v>0</v>
      </c>
      <c r="I1220" s="28">
        <f>ROUND(G1220*H1220,6)</f>
        <v>0</v>
      </c>
      <c r="L1220" s="30">
        <v>0</v>
      </c>
      <c r="M1220" s="31">
        <f>ROUND(ROUND(L1220,2)*ROUND(G1220,3),2)</f>
        <v>0</v>
      </c>
      <c r="N1220" s="28" t="s">
        <v>52</v>
      </c>
      <c r="O1220">
        <f>(M1220*21)/100</f>
        <v>0</v>
      </c>
      <c r="P1220" t="s">
        <v>47</v>
      </c>
    </row>
    <row r="1221" spans="1:5" ht="13.2" customHeight="1">
      <c r="A1221" s="32" t="s">
        <v>48</v>
      </c>
      <c r="E1221" s="33" t="s">
        <v>1272</v>
      </c>
    </row>
    <row r="1222" spans="1:5" ht="13.2" customHeight="1">
      <c r="A1222" s="32" t="s">
        <v>49</v>
      </c>
      <c r="E1222" s="34" t="s">
        <v>43</v>
      </c>
    </row>
    <row r="1223" ht="13.2" customHeight="1">
      <c r="E1223" s="33" t="s">
        <v>1268</v>
      </c>
    </row>
    <row r="1224" spans="1:16" ht="13.2" customHeight="1">
      <c r="A1224" t="s">
        <v>40</v>
      </c>
      <c r="B1224" s="10" t="s">
        <v>1273</v>
      </c>
      <c r="C1224" s="10" t="s">
        <v>1274</v>
      </c>
      <c r="E1224" s="27" t="s">
        <v>1275</v>
      </c>
      <c r="F1224" s="28" t="s">
        <v>148</v>
      </c>
      <c r="G1224" s="29">
        <v>175.823</v>
      </c>
      <c r="H1224" s="28">
        <v>0</v>
      </c>
      <c r="I1224" s="28">
        <f>ROUND(G1224*H1224,6)</f>
        <v>0</v>
      </c>
      <c r="L1224" s="30">
        <v>0</v>
      </c>
      <c r="M1224" s="31">
        <f>ROUND(ROUND(L1224,2)*ROUND(G1224,3),2)</f>
        <v>0</v>
      </c>
      <c r="N1224" s="28" t="s">
        <v>52</v>
      </c>
      <c r="O1224">
        <f>(M1224*21)/100</f>
        <v>0</v>
      </c>
      <c r="P1224" t="s">
        <v>47</v>
      </c>
    </row>
    <row r="1225" spans="1:5" ht="13.2" customHeight="1">
      <c r="A1225" s="32" t="s">
        <v>48</v>
      </c>
      <c r="E1225" s="33" t="s">
        <v>1276</v>
      </c>
    </row>
    <row r="1226" spans="1:5" ht="13.2" customHeight="1">
      <c r="A1226" s="32" t="s">
        <v>49</v>
      </c>
      <c r="E1226" s="34" t="s">
        <v>43</v>
      </c>
    </row>
    <row r="1227" ht="13.2" customHeight="1">
      <c r="E1227" s="33" t="s">
        <v>1268</v>
      </c>
    </row>
    <row r="1228" spans="1:13" ht="13.2" customHeight="1">
      <c r="A1228" t="s">
        <v>37</v>
      </c>
      <c r="C1228" s="11" t="s">
        <v>1277</v>
      </c>
      <c r="E1228" s="35" t="s">
        <v>1278</v>
      </c>
      <c r="J1228" s="31">
        <f>0</f>
        <v>0</v>
      </c>
      <c r="K1228" s="31">
        <f>0</f>
        <v>0</v>
      </c>
      <c r="L1228" s="31">
        <f>0+L1229+L1233+L1237+L1241+L1245+L1249+L1253+L1257+L1261+L1265+L1269</f>
        <v>0</v>
      </c>
      <c r="M1228" s="31">
        <f>0+M1229+M1233+M1237+M1241+M1245+M1249+M1253+M1257+M1261+M1265+M1269</f>
        <v>0</v>
      </c>
    </row>
    <row r="1229" spans="1:16" ht="13.2" customHeight="1">
      <c r="A1229" t="s">
        <v>40</v>
      </c>
      <c r="B1229" s="10" t="s">
        <v>1279</v>
      </c>
      <c r="C1229" s="10" t="s">
        <v>1280</v>
      </c>
      <c r="E1229" s="27" t="s">
        <v>1281</v>
      </c>
      <c r="F1229" s="28" t="s">
        <v>1282</v>
      </c>
      <c r="G1229" s="29">
        <v>32</v>
      </c>
      <c r="H1229" s="28">
        <v>0</v>
      </c>
      <c r="I1229" s="28">
        <f>ROUND(G1229*H1229,6)</f>
        <v>0</v>
      </c>
      <c r="L1229" s="30">
        <v>0</v>
      </c>
      <c r="M1229" s="31">
        <f>ROUND(ROUND(L1229,2)*ROUND(G1229,3),2)</f>
        <v>0</v>
      </c>
      <c r="N1229" s="28" t="s">
        <v>52</v>
      </c>
      <c r="O1229">
        <f>(M1229*21)/100</f>
        <v>0</v>
      </c>
      <c r="P1229" t="s">
        <v>47</v>
      </c>
    </row>
    <row r="1230" spans="1:5" ht="13.2" customHeight="1">
      <c r="A1230" s="32" t="s">
        <v>48</v>
      </c>
      <c r="E1230" s="33" t="s">
        <v>1281</v>
      </c>
    </row>
    <row r="1231" spans="1:5" ht="13.2" customHeight="1">
      <c r="A1231" s="32" t="s">
        <v>49</v>
      </c>
      <c r="E1231" s="34" t="s">
        <v>43</v>
      </c>
    </row>
    <row r="1232" ht="13.2" customHeight="1">
      <c r="E1232" s="33" t="s">
        <v>43</v>
      </c>
    </row>
    <row r="1233" spans="1:16" ht="13.2" customHeight="1">
      <c r="A1233" t="s">
        <v>40</v>
      </c>
      <c r="B1233" s="10" t="s">
        <v>1283</v>
      </c>
      <c r="C1233" s="10" t="s">
        <v>1284</v>
      </c>
      <c r="E1233" s="27" t="s">
        <v>1285</v>
      </c>
      <c r="F1233" s="28" t="s">
        <v>1282</v>
      </c>
      <c r="G1233" s="29">
        <v>32</v>
      </c>
      <c r="H1233" s="28">
        <v>0</v>
      </c>
      <c r="I1233" s="28">
        <f>ROUND(G1233*H1233,6)</f>
        <v>0</v>
      </c>
      <c r="L1233" s="30">
        <v>0</v>
      </c>
      <c r="M1233" s="31">
        <f>ROUND(ROUND(L1233,2)*ROUND(G1233,3),2)</f>
        <v>0</v>
      </c>
      <c r="N1233" s="28" t="s">
        <v>52</v>
      </c>
      <c r="O1233">
        <f>(M1233*21)/100</f>
        <v>0</v>
      </c>
      <c r="P1233" t="s">
        <v>47</v>
      </c>
    </row>
    <row r="1234" spans="1:5" ht="13.2" customHeight="1">
      <c r="A1234" s="32" t="s">
        <v>48</v>
      </c>
      <c r="E1234" s="33" t="s">
        <v>1285</v>
      </c>
    </row>
    <row r="1235" spans="1:5" ht="13.2" customHeight="1">
      <c r="A1235" s="32" t="s">
        <v>49</v>
      </c>
      <c r="E1235" s="34" t="s">
        <v>43</v>
      </c>
    </row>
    <row r="1236" ht="13.2" customHeight="1">
      <c r="E1236" s="33" t="s">
        <v>43</v>
      </c>
    </row>
    <row r="1237" spans="1:16" ht="13.2" customHeight="1">
      <c r="A1237" t="s">
        <v>40</v>
      </c>
      <c r="B1237" s="10" t="s">
        <v>1286</v>
      </c>
      <c r="C1237" s="10" t="s">
        <v>1287</v>
      </c>
      <c r="E1237" s="27" t="s">
        <v>1288</v>
      </c>
      <c r="F1237" s="28" t="s">
        <v>1282</v>
      </c>
      <c r="G1237" s="29">
        <v>32</v>
      </c>
      <c r="H1237" s="28">
        <v>0</v>
      </c>
      <c r="I1237" s="28">
        <f>ROUND(G1237*H1237,6)</f>
        <v>0</v>
      </c>
      <c r="L1237" s="30">
        <v>0</v>
      </c>
      <c r="M1237" s="31">
        <f>ROUND(ROUND(L1237,2)*ROUND(G1237,3),2)</f>
        <v>0</v>
      </c>
      <c r="N1237" s="28" t="s">
        <v>52</v>
      </c>
      <c r="O1237">
        <f>(M1237*21)/100</f>
        <v>0</v>
      </c>
      <c r="P1237" t="s">
        <v>47</v>
      </c>
    </row>
    <row r="1238" spans="1:5" ht="13.2" customHeight="1">
      <c r="A1238" s="32" t="s">
        <v>48</v>
      </c>
      <c r="E1238" s="33" t="s">
        <v>1288</v>
      </c>
    </row>
    <row r="1239" spans="1:5" ht="13.2" customHeight="1">
      <c r="A1239" s="32" t="s">
        <v>49</v>
      </c>
      <c r="E1239" s="34" t="s">
        <v>43</v>
      </c>
    </row>
    <row r="1240" ht="13.2" customHeight="1">
      <c r="E1240" s="33" t="s">
        <v>43</v>
      </c>
    </row>
    <row r="1241" spans="1:16" ht="13.2" customHeight="1">
      <c r="A1241" t="s">
        <v>40</v>
      </c>
      <c r="B1241" s="10" t="s">
        <v>1289</v>
      </c>
      <c r="C1241" s="10" t="s">
        <v>1290</v>
      </c>
      <c r="E1241" s="27" t="s">
        <v>1291</v>
      </c>
      <c r="F1241" s="28" t="s">
        <v>1282</v>
      </c>
      <c r="G1241" s="29">
        <v>32</v>
      </c>
      <c r="H1241" s="28">
        <v>0</v>
      </c>
      <c r="I1241" s="28">
        <f>ROUND(G1241*H1241,6)</f>
        <v>0</v>
      </c>
      <c r="L1241" s="30">
        <v>0</v>
      </c>
      <c r="M1241" s="31">
        <f>ROUND(ROUND(L1241,2)*ROUND(G1241,3),2)</f>
        <v>0</v>
      </c>
      <c r="N1241" s="28" t="s">
        <v>52</v>
      </c>
      <c r="O1241">
        <f>(M1241*21)/100</f>
        <v>0</v>
      </c>
      <c r="P1241" t="s">
        <v>47</v>
      </c>
    </row>
    <row r="1242" spans="1:5" ht="13.2" customHeight="1">
      <c r="A1242" s="32" t="s">
        <v>48</v>
      </c>
      <c r="E1242" s="33" t="s">
        <v>1291</v>
      </c>
    </row>
    <row r="1243" spans="1:5" ht="13.2" customHeight="1">
      <c r="A1243" s="32" t="s">
        <v>49</v>
      </c>
      <c r="E1243" s="34" t="s">
        <v>43</v>
      </c>
    </row>
    <row r="1244" ht="13.2" customHeight="1">
      <c r="E1244" s="33" t="s">
        <v>43</v>
      </c>
    </row>
    <row r="1245" spans="1:16" ht="13.2" customHeight="1">
      <c r="A1245" t="s">
        <v>40</v>
      </c>
      <c r="B1245" s="10" t="s">
        <v>1292</v>
      </c>
      <c r="C1245" s="10" t="s">
        <v>1293</v>
      </c>
      <c r="E1245" s="27" t="s">
        <v>1294</v>
      </c>
      <c r="F1245" s="28" t="s">
        <v>1282</v>
      </c>
      <c r="G1245" s="29">
        <v>32</v>
      </c>
      <c r="H1245" s="28">
        <v>0</v>
      </c>
      <c r="I1245" s="28">
        <f>ROUND(G1245*H1245,6)</f>
        <v>0</v>
      </c>
      <c r="L1245" s="30">
        <v>0</v>
      </c>
      <c r="M1245" s="31">
        <f>ROUND(ROUND(L1245,2)*ROUND(G1245,3),2)</f>
        <v>0</v>
      </c>
      <c r="N1245" s="28" t="s">
        <v>52</v>
      </c>
      <c r="O1245">
        <f>(M1245*21)/100</f>
        <v>0</v>
      </c>
      <c r="P1245" t="s">
        <v>47</v>
      </c>
    </row>
    <row r="1246" spans="1:5" ht="13.2" customHeight="1">
      <c r="A1246" s="32" t="s">
        <v>48</v>
      </c>
      <c r="E1246" s="33" t="s">
        <v>1294</v>
      </c>
    </row>
    <row r="1247" spans="1:5" ht="13.2" customHeight="1">
      <c r="A1247" s="32" t="s">
        <v>49</v>
      </c>
      <c r="E1247" s="34" t="s">
        <v>43</v>
      </c>
    </row>
    <row r="1248" ht="13.2" customHeight="1">
      <c r="E1248" s="33" t="s">
        <v>43</v>
      </c>
    </row>
    <row r="1249" spans="1:16" ht="13.2" customHeight="1">
      <c r="A1249" t="s">
        <v>40</v>
      </c>
      <c r="B1249" s="10" t="s">
        <v>1295</v>
      </c>
      <c r="C1249" s="10" t="s">
        <v>1296</v>
      </c>
      <c r="E1249" s="27" t="s">
        <v>1297</v>
      </c>
      <c r="F1249" s="28" t="s">
        <v>1282</v>
      </c>
      <c r="G1249" s="29">
        <v>32</v>
      </c>
      <c r="H1249" s="28">
        <v>0</v>
      </c>
      <c r="I1249" s="28">
        <f>ROUND(G1249*H1249,6)</f>
        <v>0</v>
      </c>
      <c r="L1249" s="30">
        <v>0</v>
      </c>
      <c r="M1249" s="31">
        <f>ROUND(ROUND(L1249,2)*ROUND(G1249,3),2)</f>
        <v>0</v>
      </c>
      <c r="N1249" s="28" t="s">
        <v>52</v>
      </c>
      <c r="O1249">
        <f>(M1249*21)/100</f>
        <v>0</v>
      </c>
      <c r="P1249" t="s">
        <v>47</v>
      </c>
    </row>
    <row r="1250" spans="1:5" ht="13.2" customHeight="1">
      <c r="A1250" s="32" t="s">
        <v>48</v>
      </c>
      <c r="E1250" s="33" t="s">
        <v>1297</v>
      </c>
    </row>
    <row r="1251" spans="1:5" ht="13.2" customHeight="1">
      <c r="A1251" s="32" t="s">
        <v>49</v>
      </c>
      <c r="E1251" s="34" t="s">
        <v>43</v>
      </c>
    </row>
    <row r="1252" ht="13.2" customHeight="1">
      <c r="E1252" s="33" t="s">
        <v>43</v>
      </c>
    </row>
    <row r="1253" spans="1:16" ht="13.2" customHeight="1">
      <c r="A1253" t="s">
        <v>40</v>
      </c>
      <c r="B1253" s="10" t="s">
        <v>1298</v>
      </c>
      <c r="C1253" s="10" t="s">
        <v>1299</v>
      </c>
      <c r="E1253" s="27" t="s">
        <v>1300</v>
      </c>
      <c r="F1253" s="28" t="s">
        <v>1282</v>
      </c>
      <c r="G1253" s="29">
        <v>32</v>
      </c>
      <c r="H1253" s="28">
        <v>0</v>
      </c>
      <c r="I1253" s="28">
        <f>ROUND(G1253*H1253,6)</f>
        <v>0</v>
      </c>
      <c r="L1253" s="30">
        <v>0</v>
      </c>
      <c r="M1253" s="31">
        <f>ROUND(ROUND(L1253,2)*ROUND(G1253,3),2)</f>
        <v>0</v>
      </c>
      <c r="N1253" s="28" t="s">
        <v>52</v>
      </c>
      <c r="O1253">
        <f>(M1253*21)/100</f>
        <v>0</v>
      </c>
      <c r="P1253" t="s">
        <v>47</v>
      </c>
    </row>
    <row r="1254" spans="1:5" ht="13.2" customHeight="1">
      <c r="A1254" s="32" t="s">
        <v>48</v>
      </c>
      <c r="E1254" s="33" t="s">
        <v>1300</v>
      </c>
    </row>
    <row r="1255" spans="1:5" ht="13.2" customHeight="1">
      <c r="A1255" s="32" t="s">
        <v>49</v>
      </c>
      <c r="E1255" s="34" t="s">
        <v>43</v>
      </c>
    </row>
    <row r="1256" ht="13.2" customHeight="1">
      <c r="E1256" s="33" t="s">
        <v>43</v>
      </c>
    </row>
    <row r="1257" spans="1:16" ht="13.2" customHeight="1">
      <c r="A1257" t="s">
        <v>40</v>
      </c>
      <c r="B1257" s="10" t="s">
        <v>1301</v>
      </c>
      <c r="C1257" s="10" t="s">
        <v>1302</v>
      </c>
      <c r="E1257" s="27" t="s">
        <v>1303</v>
      </c>
      <c r="F1257" s="28" t="s">
        <v>1282</v>
      </c>
      <c r="G1257" s="29">
        <v>32</v>
      </c>
      <c r="H1257" s="28">
        <v>0</v>
      </c>
      <c r="I1257" s="28">
        <f>ROUND(G1257*H1257,6)</f>
        <v>0</v>
      </c>
      <c r="L1257" s="30">
        <v>0</v>
      </c>
      <c r="M1257" s="31">
        <f>ROUND(ROUND(L1257,2)*ROUND(G1257,3),2)</f>
        <v>0</v>
      </c>
      <c r="N1257" s="28" t="s">
        <v>52</v>
      </c>
      <c r="O1257">
        <f>(M1257*21)/100</f>
        <v>0</v>
      </c>
      <c r="P1257" t="s">
        <v>47</v>
      </c>
    </row>
    <row r="1258" spans="1:5" ht="13.2" customHeight="1">
      <c r="A1258" s="32" t="s">
        <v>48</v>
      </c>
      <c r="E1258" s="33" t="s">
        <v>1303</v>
      </c>
    </row>
    <row r="1259" spans="1:5" ht="13.2" customHeight="1">
      <c r="A1259" s="32" t="s">
        <v>49</v>
      </c>
      <c r="E1259" s="34" t="s">
        <v>43</v>
      </c>
    </row>
    <row r="1260" ht="13.2" customHeight="1">
      <c r="E1260" s="33" t="s">
        <v>43</v>
      </c>
    </row>
    <row r="1261" spans="1:16" ht="13.2" customHeight="1">
      <c r="A1261" t="s">
        <v>40</v>
      </c>
      <c r="B1261" s="10" t="s">
        <v>1304</v>
      </c>
      <c r="C1261" s="10" t="s">
        <v>1305</v>
      </c>
      <c r="E1261" s="27" t="s">
        <v>1306</v>
      </c>
      <c r="F1261" s="28" t="s">
        <v>1282</v>
      </c>
      <c r="G1261" s="29">
        <v>32</v>
      </c>
      <c r="H1261" s="28">
        <v>0</v>
      </c>
      <c r="I1261" s="28">
        <f>ROUND(G1261*H1261,6)</f>
        <v>0</v>
      </c>
      <c r="L1261" s="30">
        <v>0</v>
      </c>
      <c r="M1261" s="31">
        <f>ROUND(ROUND(L1261,2)*ROUND(G1261,3),2)</f>
        <v>0</v>
      </c>
      <c r="N1261" s="28" t="s">
        <v>52</v>
      </c>
      <c r="O1261">
        <f>(M1261*21)/100</f>
        <v>0</v>
      </c>
      <c r="P1261" t="s">
        <v>47</v>
      </c>
    </row>
    <row r="1262" spans="1:5" ht="13.2" customHeight="1">
      <c r="A1262" s="32" t="s">
        <v>48</v>
      </c>
      <c r="E1262" s="33" t="s">
        <v>1306</v>
      </c>
    </row>
    <row r="1263" spans="1:5" ht="13.2" customHeight="1">
      <c r="A1263" s="32" t="s">
        <v>49</v>
      </c>
      <c r="E1263" s="34" t="s">
        <v>43</v>
      </c>
    </row>
    <row r="1264" ht="13.2" customHeight="1">
      <c r="E1264" s="33" t="s">
        <v>43</v>
      </c>
    </row>
    <row r="1265" spans="1:16" ht="13.2" customHeight="1">
      <c r="A1265" t="s">
        <v>40</v>
      </c>
      <c r="B1265" s="10" t="s">
        <v>1307</v>
      </c>
      <c r="C1265" s="10" t="s">
        <v>1308</v>
      </c>
      <c r="E1265" s="27" t="s">
        <v>1309</v>
      </c>
      <c r="F1265" s="28" t="s">
        <v>1282</v>
      </c>
      <c r="G1265" s="29">
        <v>32</v>
      </c>
      <c r="H1265" s="28">
        <v>0</v>
      </c>
      <c r="I1265" s="28">
        <f>ROUND(G1265*H1265,6)</f>
        <v>0</v>
      </c>
      <c r="L1265" s="30">
        <v>0</v>
      </c>
      <c r="M1265" s="31">
        <f>ROUND(ROUND(L1265,2)*ROUND(G1265,3),2)</f>
        <v>0</v>
      </c>
      <c r="N1265" s="28" t="s">
        <v>52</v>
      </c>
      <c r="O1265">
        <f>(M1265*21)/100</f>
        <v>0</v>
      </c>
      <c r="P1265" t="s">
        <v>47</v>
      </c>
    </row>
    <row r="1266" spans="1:5" ht="13.2" customHeight="1">
      <c r="A1266" s="32" t="s">
        <v>48</v>
      </c>
      <c r="E1266" s="33" t="s">
        <v>1309</v>
      </c>
    </row>
    <row r="1267" spans="1:5" ht="13.2" customHeight="1">
      <c r="A1267" s="32" t="s">
        <v>49</v>
      </c>
      <c r="E1267" s="34" t="s">
        <v>43</v>
      </c>
    </row>
    <row r="1268" ht="13.2" customHeight="1">
      <c r="E1268" s="33" t="s">
        <v>43</v>
      </c>
    </row>
    <row r="1269" spans="1:16" ht="13.2" customHeight="1">
      <c r="A1269" t="s">
        <v>40</v>
      </c>
      <c r="B1269" s="10" t="s">
        <v>1310</v>
      </c>
      <c r="C1269" s="10" t="s">
        <v>1311</v>
      </c>
      <c r="E1269" s="27" t="s">
        <v>1312</v>
      </c>
      <c r="F1269" s="28" t="s">
        <v>1282</v>
      </c>
      <c r="G1269" s="29">
        <v>32</v>
      </c>
      <c r="H1269" s="28">
        <v>0</v>
      </c>
      <c r="I1269" s="28">
        <f>ROUND(G1269*H1269,6)</f>
        <v>0</v>
      </c>
      <c r="L1269" s="30">
        <v>0</v>
      </c>
      <c r="M1269" s="31">
        <f>ROUND(ROUND(L1269,2)*ROUND(G1269,3),2)</f>
        <v>0</v>
      </c>
      <c r="N1269" s="28" t="s">
        <v>52</v>
      </c>
      <c r="O1269">
        <f>(M1269*21)/100</f>
        <v>0</v>
      </c>
      <c r="P1269" t="s">
        <v>47</v>
      </c>
    </row>
    <row r="1270" spans="1:5" ht="13.2" customHeight="1">
      <c r="A1270" s="32" t="s">
        <v>48</v>
      </c>
      <c r="E1270" s="33" t="s">
        <v>1312</v>
      </c>
    </row>
    <row r="1271" spans="1:5" ht="13.2" customHeight="1">
      <c r="A1271" s="32" t="s">
        <v>49</v>
      </c>
      <c r="E1271" s="34" t="s">
        <v>43</v>
      </c>
    </row>
    <row r="1272" ht="13.2" customHeight="1">
      <c r="E1272" s="33" t="s">
        <v>43</v>
      </c>
    </row>
    <row r="1273" spans="1:13" ht="13.2" customHeight="1">
      <c r="A1273" t="s">
        <v>142</v>
      </c>
      <c r="C1273" s="11" t="s">
        <v>1313</v>
      </c>
      <c r="E1273" s="35" t="s">
        <v>1314</v>
      </c>
      <c r="J1273" s="31">
        <f>0+J1274+J1331+J1372+J1377+J1418+J1427+J1452+J1497+J1526+J1543+J1608+J1641+J1654+J1659</f>
        <v>0</v>
      </c>
      <c r="K1273" s="31">
        <f>0+K1274+K1331+K1372+K1377+K1418+K1427+K1452+K1497+K1526+K1543+K1608+K1641+K1654+K1659</f>
        <v>0</v>
      </c>
      <c r="L1273" s="31">
        <f>0+L1274+L1331+L1372+L1377+L1418+L1427+L1452+L1497+L1526+L1543+L1608+L1641+L1654+L1659</f>
        <v>0</v>
      </c>
      <c r="M1273" s="31">
        <f>0+M1274+M1331+M1372+M1377+M1418+M1427+M1452+M1497+M1526+M1543+M1608+M1641+M1654+M1659</f>
        <v>0</v>
      </c>
    </row>
    <row r="1274" spans="1:13" ht="13.2" customHeight="1">
      <c r="A1274" t="s">
        <v>37</v>
      </c>
      <c r="C1274" s="11" t="s">
        <v>41</v>
      </c>
      <c r="E1274" s="35" t="s">
        <v>1315</v>
      </c>
      <c r="J1274" s="31">
        <f>0</f>
        <v>0</v>
      </c>
      <c r="K1274" s="31">
        <f>0</f>
        <v>0</v>
      </c>
      <c r="L1274" s="31">
        <f>0+L1275+L1279+L1283+L1287+L1291+L1295+L1299+L1303+L1307+L1311+L1315+L1319+L1323+L1327</f>
        <v>0</v>
      </c>
      <c r="M1274" s="31">
        <f>0+M1275+M1279+M1283+M1287+M1291+M1295+M1299+M1303+M1307+M1311+M1315+M1319+M1323+M1327</f>
        <v>0</v>
      </c>
    </row>
    <row r="1275" spans="1:16" ht="13.2" customHeight="1">
      <c r="A1275" t="s">
        <v>40</v>
      </c>
      <c r="B1275" s="10" t="s">
        <v>41</v>
      </c>
      <c r="C1275" s="10" t="s">
        <v>1316</v>
      </c>
      <c r="E1275" s="27" t="s">
        <v>1317</v>
      </c>
      <c r="F1275" s="28" t="s">
        <v>155</v>
      </c>
      <c r="G1275" s="29">
        <v>6.921</v>
      </c>
      <c r="H1275" s="28">
        <v>0</v>
      </c>
      <c r="I1275" s="28">
        <f>ROUND(G1275*H1275,6)</f>
        <v>0</v>
      </c>
      <c r="L1275" s="30">
        <v>0</v>
      </c>
      <c r="M1275" s="31">
        <f>ROUND(ROUND(L1275,2)*ROUND(G1275,3),2)</f>
        <v>0</v>
      </c>
      <c r="N1275" s="28" t="s">
        <v>52</v>
      </c>
      <c r="O1275">
        <f>(M1275*21)/100</f>
        <v>0</v>
      </c>
      <c r="P1275" t="s">
        <v>47</v>
      </c>
    </row>
    <row r="1276" spans="1:5" ht="13.2" customHeight="1">
      <c r="A1276" s="32" t="s">
        <v>48</v>
      </c>
      <c r="E1276" s="33" t="s">
        <v>1318</v>
      </c>
    </row>
    <row r="1277" spans="1:5" ht="39.6" customHeight="1">
      <c r="A1277" s="32" t="s">
        <v>49</v>
      </c>
      <c r="E1277" s="34" t="s">
        <v>1319</v>
      </c>
    </row>
    <row r="1278" ht="13.2" customHeight="1">
      <c r="E1278" s="33" t="s">
        <v>1320</v>
      </c>
    </row>
    <row r="1279" spans="1:16" ht="13.2" customHeight="1">
      <c r="A1279" t="s">
        <v>40</v>
      </c>
      <c r="B1279" s="10" t="s">
        <v>47</v>
      </c>
      <c r="C1279" s="10" t="s">
        <v>1321</v>
      </c>
      <c r="E1279" s="27" t="s">
        <v>1322</v>
      </c>
      <c r="F1279" s="28" t="s">
        <v>155</v>
      </c>
      <c r="G1279" s="29">
        <v>6.921</v>
      </c>
      <c r="H1279" s="28">
        <v>0</v>
      </c>
      <c r="I1279" s="28">
        <f>ROUND(G1279*H1279,6)</f>
        <v>0</v>
      </c>
      <c r="L1279" s="30">
        <v>0</v>
      </c>
      <c r="M1279" s="31">
        <f>ROUND(ROUND(L1279,2)*ROUND(G1279,3),2)</f>
        <v>0</v>
      </c>
      <c r="N1279" s="28" t="s">
        <v>52</v>
      </c>
      <c r="O1279">
        <f>(M1279*21)/100</f>
        <v>0</v>
      </c>
      <c r="P1279" t="s">
        <v>47</v>
      </c>
    </row>
    <row r="1280" spans="1:5" ht="13.2" customHeight="1">
      <c r="A1280" s="32" t="s">
        <v>48</v>
      </c>
      <c r="E1280" s="33" t="s">
        <v>1323</v>
      </c>
    </row>
    <row r="1281" spans="1:5" ht="39.6" customHeight="1">
      <c r="A1281" s="32" t="s">
        <v>49</v>
      </c>
      <c r="E1281" s="34" t="s">
        <v>1319</v>
      </c>
    </row>
    <row r="1282" ht="13.2" customHeight="1">
      <c r="E1282" s="33" t="s">
        <v>1320</v>
      </c>
    </row>
    <row r="1283" spans="1:16" ht="13.2" customHeight="1">
      <c r="A1283" t="s">
        <v>40</v>
      </c>
      <c r="B1283" s="10" t="s">
        <v>53</v>
      </c>
      <c r="C1283" s="10" t="s">
        <v>1324</v>
      </c>
      <c r="E1283" s="27" t="s">
        <v>1325</v>
      </c>
      <c r="F1283" s="28" t="s">
        <v>155</v>
      </c>
      <c r="G1283" s="29">
        <v>13.842</v>
      </c>
      <c r="H1283" s="28">
        <v>0</v>
      </c>
      <c r="I1283" s="28">
        <f>ROUND(G1283*H1283,6)</f>
        <v>0</v>
      </c>
      <c r="L1283" s="30">
        <v>0</v>
      </c>
      <c r="M1283" s="31">
        <f>ROUND(ROUND(L1283,2)*ROUND(G1283,3),2)</f>
        <v>0</v>
      </c>
      <c r="N1283" s="28" t="s">
        <v>52</v>
      </c>
      <c r="O1283">
        <f>(M1283*21)/100</f>
        <v>0</v>
      </c>
      <c r="P1283" t="s">
        <v>47</v>
      </c>
    </row>
    <row r="1284" spans="1:5" ht="13.2" customHeight="1">
      <c r="A1284" s="32" t="s">
        <v>48</v>
      </c>
      <c r="E1284" s="33" t="s">
        <v>1326</v>
      </c>
    </row>
    <row r="1285" spans="1:5" ht="13.2" customHeight="1">
      <c r="A1285" s="32" t="s">
        <v>49</v>
      </c>
      <c r="E1285" s="34" t="s">
        <v>43</v>
      </c>
    </row>
    <row r="1286" ht="13.2" customHeight="1">
      <c r="E1286" s="33" t="s">
        <v>1320</v>
      </c>
    </row>
    <row r="1287" spans="1:16" ht="13.2" customHeight="1">
      <c r="A1287" t="s">
        <v>40</v>
      </c>
      <c r="B1287" s="10" t="s">
        <v>60</v>
      </c>
      <c r="C1287" s="10" t="s">
        <v>1327</v>
      </c>
      <c r="E1287" s="27" t="s">
        <v>1328</v>
      </c>
      <c r="F1287" s="28" t="s">
        <v>155</v>
      </c>
      <c r="G1287" s="29">
        <v>42.101</v>
      </c>
      <c r="H1287" s="28">
        <v>0</v>
      </c>
      <c r="I1287" s="28">
        <f>ROUND(G1287*H1287,6)</f>
        <v>0</v>
      </c>
      <c r="L1287" s="30">
        <v>0</v>
      </c>
      <c r="M1287" s="31">
        <f>ROUND(ROUND(L1287,2)*ROUND(G1287,3),2)</f>
        <v>0</v>
      </c>
      <c r="N1287" s="28" t="s">
        <v>52</v>
      </c>
      <c r="O1287">
        <f>(M1287*21)/100</f>
        <v>0</v>
      </c>
      <c r="P1287" t="s">
        <v>47</v>
      </c>
    </row>
    <row r="1288" spans="1:5" ht="13.2" customHeight="1">
      <c r="A1288" s="32" t="s">
        <v>48</v>
      </c>
      <c r="E1288" s="33" t="s">
        <v>1329</v>
      </c>
    </row>
    <row r="1289" spans="1:5" ht="39.6" customHeight="1">
      <c r="A1289" s="32" t="s">
        <v>49</v>
      </c>
      <c r="E1289" s="34" t="s">
        <v>1330</v>
      </c>
    </row>
    <row r="1290" ht="13.2" customHeight="1">
      <c r="E1290" s="33" t="s">
        <v>1331</v>
      </c>
    </row>
    <row r="1291" spans="1:16" ht="13.2" customHeight="1">
      <c r="A1291" t="s">
        <v>40</v>
      </c>
      <c r="B1291" s="10" t="s">
        <v>64</v>
      </c>
      <c r="C1291" s="10" t="s">
        <v>1332</v>
      </c>
      <c r="E1291" s="27" t="s">
        <v>1333</v>
      </c>
      <c r="F1291" s="28" t="s">
        <v>63</v>
      </c>
      <c r="G1291" s="29">
        <v>14.965</v>
      </c>
      <c r="H1291" s="28">
        <v>0.00084</v>
      </c>
      <c r="I1291" s="28">
        <f>ROUND(G1291*H1291,6)</f>
        <v>0.012571</v>
      </c>
      <c r="L1291" s="30">
        <v>0</v>
      </c>
      <c r="M1291" s="31">
        <f>ROUND(ROUND(L1291,2)*ROUND(G1291,3),2)</f>
        <v>0</v>
      </c>
      <c r="N1291" s="28" t="s">
        <v>52</v>
      </c>
      <c r="O1291">
        <f>(M1291*21)/100</f>
        <v>0</v>
      </c>
      <c r="P1291" t="s">
        <v>47</v>
      </c>
    </row>
    <row r="1292" spans="1:5" ht="13.2" customHeight="1">
      <c r="A1292" s="32" t="s">
        <v>48</v>
      </c>
      <c r="E1292" s="33" t="s">
        <v>1333</v>
      </c>
    </row>
    <row r="1293" spans="1:5" ht="26.4" customHeight="1">
      <c r="A1293" s="32" t="s">
        <v>49</v>
      </c>
      <c r="E1293" s="34" t="s">
        <v>1334</v>
      </c>
    </row>
    <row r="1294" ht="13.2" customHeight="1">
      <c r="E1294" s="33" t="s">
        <v>1335</v>
      </c>
    </row>
    <row r="1295" spans="1:16" ht="13.2" customHeight="1">
      <c r="A1295" t="s">
        <v>40</v>
      </c>
      <c r="B1295" s="10" t="s">
        <v>68</v>
      </c>
      <c r="C1295" s="10" t="s">
        <v>1336</v>
      </c>
      <c r="E1295" s="27" t="s">
        <v>1337</v>
      </c>
      <c r="F1295" s="28" t="s">
        <v>63</v>
      </c>
      <c r="G1295" s="29">
        <v>14.965</v>
      </c>
      <c r="H1295" s="28">
        <v>0</v>
      </c>
      <c r="I1295" s="28">
        <f>ROUND(G1295*H1295,6)</f>
        <v>0</v>
      </c>
      <c r="L1295" s="30">
        <v>0</v>
      </c>
      <c r="M1295" s="31">
        <f>ROUND(ROUND(L1295,2)*ROUND(G1295,3),2)</f>
        <v>0</v>
      </c>
      <c r="N1295" s="28" t="s">
        <v>52</v>
      </c>
      <c r="O1295">
        <f>(M1295*21)/100</f>
        <v>0</v>
      </c>
      <c r="P1295" t="s">
        <v>47</v>
      </c>
    </row>
    <row r="1296" spans="1:5" ht="13.2" customHeight="1">
      <c r="A1296" s="32" t="s">
        <v>48</v>
      </c>
      <c r="E1296" s="33" t="s">
        <v>1337</v>
      </c>
    </row>
    <row r="1297" spans="1:5" ht="13.2" customHeight="1">
      <c r="A1297" s="32" t="s">
        <v>49</v>
      </c>
      <c r="E1297" s="34" t="s">
        <v>43</v>
      </c>
    </row>
    <row r="1298" ht="13.2" customHeight="1">
      <c r="E1298" s="33" t="s">
        <v>43</v>
      </c>
    </row>
    <row r="1299" spans="1:16" ht="13.2" customHeight="1">
      <c r="A1299" t="s">
        <v>40</v>
      </c>
      <c r="B1299" s="10" t="s">
        <v>71</v>
      </c>
      <c r="C1299" s="10" t="s">
        <v>1338</v>
      </c>
      <c r="E1299" s="27" t="s">
        <v>1339</v>
      </c>
      <c r="F1299" s="28" t="s">
        <v>155</v>
      </c>
      <c r="G1299" s="29">
        <v>26.691</v>
      </c>
      <c r="H1299" s="28">
        <v>0</v>
      </c>
      <c r="I1299" s="28">
        <f>ROUND(G1299*H1299,6)</f>
        <v>0</v>
      </c>
      <c r="L1299" s="30">
        <v>0</v>
      </c>
      <c r="M1299" s="31">
        <f>ROUND(ROUND(L1299,2)*ROUND(G1299,3),2)</f>
        <v>0</v>
      </c>
      <c r="N1299" s="28" t="s">
        <v>52</v>
      </c>
      <c r="O1299">
        <f>(M1299*21)/100</f>
        <v>0</v>
      </c>
      <c r="P1299" t="s">
        <v>47</v>
      </c>
    </row>
    <row r="1300" spans="1:5" ht="13.2" customHeight="1">
      <c r="A1300" s="32" t="s">
        <v>48</v>
      </c>
      <c r="E1300" s="33" t="s">
        <v>1340</v>
      </c>
    </row>
    <row r="1301" spans="1:5" ht="26.4" customHeight="1">
      <c r="A1301" s="32" t="s">
        <v>49</v>
      </c>
      <c r="E1301" s="34" t="s">
        <v>1341</v>
      </c>
    </row>
    <row r="1302" ht="13.2" customHeight="1">
      <c r="E1302" s="33" t="s">
        <v>1342</v>
      </c>
    </row>
    <row r="1303" spans="1:16" ht="13.2" customHeight="1">
      <c r="A1303" t="s">
        <v>40</v>
      </c>
      <c r="B1303" s="10" t="s">
        <v>74</v>
      </c>
      <c r="C1303" s="10" t="s">
        <v>1343</v>
      </c>
      <c r="E1303" s="27" t="s">
        <v>1344</v>
      </c>
      <c r="F1303" s="28" t="s">
        <v>155</v>
      </c>
      <c r="G1303" s="29">
        <v>55.943</v>
      </c>
      <c r="H1303" s="28">
        <v>0</v>
      </c>
      <c r="I1303" s="28">
        <f>ROUND(G1303*H1303,6)</f>
        <v>0</v>
      </c>
      <c r="L1303" s="30">
        <v>0</v>
      </c>
      <c r="M1303" s="31">
        <f>ROUND(ROUND(L1303,2)*ROUND(G1303,3),2)</f>
        <v>0</v>
      </c>
      <c r="N1303" s="28" t="s">
        <v>52</v>
      </c>
      <c r="O1303">
        <f>(M1303*21)/100</f>
        <v>0</v>
      </c>
      <c r="P1303" t="s">
        <v>47</v>
      </c>
    </row>
    <row r="1304" spans="1:5" ht="13.2" customHeight="1">
      <c r="A1304" s="32" t="s">
        <v>48</v>
      </c>
      <c r="E1304" s="33" t="s">
        <v>1345</v>
      </c>
    </row>
    <row r="1305" spans="1:5" ht="52.8" customHeight="1">
      <c r="A1305" s="32" t="s">
        <v>49</v>
      </c>
      <c r="E1305" s="34" t="s">
        <v>1346</v>
      </c>
    </row>
    <row r="1306" ht="13.2" customHeight="1">
      <c r="E1306" s="33" t="s">
        <v>1347</v>
      </c>
    </row>
    <row r="1307" spans="1:16" ht="13.2" customHeight="1">
      <c r="A1307" t="s">
        <v>40</v>
      </c>
      <c r="B1307" s="10" t="s">
        <v>78</v>
      </c>
      <c r="C1307" s="10" t="s">
        <v>1348</v>
      </c>
      <c r="E1307" s="27" t="s">
        <v>1344</v>
      </c>
      <c r="F1307" s="28" t="s">
        <v>155</v>
      </c>
      <c r="G1307" s="29">
        <v>55.943</v>
      </c>
      <c r="H1307" s="28">
        <v>0</v>
      </c>
      <c r="I1307" s="28">
        <f>ROUND(G1307*H1307,6)</f>
        <v>0</v>
      </c>
      <c r="L1307" s="30">
        <v>0</v>
      </c>
      <c r="M1307" s="31">
        <f>ROUND(ROUND(L1307,2)*ROUND(G1307,3),2)</f>
        <v>0</v>
      </c>
      <c r="N1307" s="28" t="s">
        <v>52</v>
      </c>
      <c r="O1307">
        <f>(M1307*21)/100</f>
        <v>0</v>
      </c>
      <c r="P1307" t="s">
        <v>47</v>
      </c>
    </row>
    <row r="1308" spans="1:5" ht="13.2" customHeight="1">
      <c r="A1308" s="32" t="s">
        <v>48</v>
      </c>
      <c r="E1308" s="33" t="s">
        <v>1349</v>
      </c>
    </row>
    <row r="1309" spans="1:5" ht="52.8" customHeight="1">
      <c r="A1309" s="32" t="s">
        <v>49</v>
      </c>
      <c r="E1309" s="34" t="s">
        <v>1346</v>
      </c>
    </row>
    <row r="1310" ht="13.2" customHeight="1">
      <c r="E1310" s="33" t="s">
        <v>1347</v>
      </c>
    </row>
    <row r="1311" spans="1:16" ht="13.2" customHeight="1">
      <c r="A1311" t="s">
        <v>40</v>
      </c>
      <c r="B1311" s="10" t="s">
        <v>83</v>
      </c>
      <c r="C1311" s="10" t="s">
        <v>1350</v>
      </c>
      <c r="E1311" s="27" t="s">
        <v>1344</v>
      </c>
      <c r="F1311" s="28" t="s">
        <v>155</v>
      </c>
      <c r="G1311" s="29">
        <v>55.943</v>
      </c>
      <c r="H1311" s="28">
        <v>0</v>
      </c>
      <c r="I1311" s="28">
        <f>ROUND(G1311*H1311,6)</f>
        <v>0</v>
      </c>
      <c r="L1311" s="30">
        <v>0</v>
      </c>
      <c r="M1311" s="31">
        <f>ROUND(ROUND(L1311,2)*ROUND(G1311,3),2)</f>
        <v>0</v>
      </c>
      <c r="N1311" s="28" t="s">
        <v>52</v>
      </c>
      <c r="O1311">
        <f>(M1311*21)/100</f>
        <v>0</v>
      </c>
      <c r="P1311" t="s">
        <v>47</v>
      </c>
    </row>
    <row r="1312" spans="1:5" ht="13.2" customHeight="1">
      <c r="A1312" s="32" t="s">
        <v>48</v>
      </c>
      <c r="E1312" s="33" t="s">
        <v>1351</v>
      </c>
    </row>
    <row r="1313" spans="1:5" ht="52.8" customHeight="1">
      <c r="A1313" s="32" t="s">
        <v>49</v>
      </c>
      <c r="E1313" s="34" t="s">
        <v>1346</v>
      </c>
    </row>
    <row r="1314" ht="13.2" customHeight="1">
      <c r="E1314" s="33" t="s">
        <v>1347</v>
      </c>
    </row>
    <row r="1315" spans="1:16" ht="13.2" customHeight="1">
      <c r="A1315" t="s">
        <v>40</v>
      </c>
      <c r="B1315" s="10" t="s">
        <v>86</v>
      </c>
      <c r="C1315" s="10" t="s">
        <v>1352</v>
      </c>
      <c r="E1315" s="27" t="s">
        <v>1353</v>
      </c>
      <c r="F1315" s="28" t="s">
        <v>155</v>
      </c>
      <c r="G1315" s="29">
        <v>55.943</v>
      </c>
      <c r="H1315" s="28">
        <v>0</v>
      </c>
      <c r="I1315" s="28">
        <f>ROUND(G1315*H1315,6)</f>
        <v>0</v>
      </c>
      <c r="L1315" s="30">
        <v>0</v>
      </c>
      <c r="M1315" s="31">
        <f>ROUND(ROUND(L1315,2)*ROUND(G1315,3),2)</f>
        <v>0</v>
      </c>
      <c r="N1315" s="28" t="s">
        <v>52</v>
      </c>
      <c r="O1315">
        <f>(M1315*21)/100</f>
        <v>0</v>
      </c>
      <c r="P1315" t="s">
        <v>47</v>
      </c>
    </row>
    <row r="1316" spans="1:5" ht="13.2" customHeight="1">
      <c r="A1316" s="32" t="s">
        <v>48</v>
      </c>
      <c r="E1316" s="33" t="s">
        <v>1353</v>
      </c>
    </row>
    <row r="1317" spans="1:5" ht="52.8" customHeight="1">
      <c r="A1317" s="32" t="s">
        <v>49</v>
      </c>
      <c r="E1317" s="34" t="s">
        <v>1346</v>
      </c>
    </row>
    <row r="1318" ht="13.2" customHeight="1">
      <c r="E1318" s="33" t="s">
        <v>1354</v>
      </c>
    </row>
    <row r="1319" spans="1:16" ht="13.2" customHeight="1">
      <c r="A1319" t="s">
        <v>40</v>
      </c>
      <c r="B1319" s="10" t="s">
        <v>90</v>
      </c>
      <c r="C1319" s="10" t="s">
        <v>1355</v>
      </c>
      <c r="E1319" s="27" t="s">
        <v>1356</v>
      </c>
      <c r="F1319" s="28" t="s">
        <v>155</v>
      </c>
      <c r="G1319" s="29">
        <v>29.709</v>
      </c>
      <c r="H1319" s="28">
        <v>0</v>
      </c>
      <c r="I1319" s="28">
        <f>ROUND(G1319*H1319,6)</f>
        <v>0</v>
      </c>
      <c r="L1319" s="30">
        <v>0</v>
      </c>
      <c r="M1319" s="31">
        <f>ROUND(ROUND(L1319,2)*ROUND(G1319,3),2)</f>
        <v>0</v>
      </c>
      <c r="N1319" s="28" t="s">
        <v>52</v>
      </c>
      <c r="O1319">
        <f>(M1319*21)/100</f>
        <v>0</v>
      </c>
      <c r="P1319" t="s">
        <v>47</v>
      </c>
    </row>
    <row r="1320" spans="1:5" ht="13.2" customHeight="1">
      <c r="A1320" s="32" t="s">
        <v>48</v>
      </c>
      <c r="E1320" s="33" t="s">
        <v>1356</v>
      </c>
    </row>
    <row r="1321" spans="1:5" ht="39.6" customHeight="1">
      <c r="A1321" s="32" t="s">
        <v>49</v>
      </c>
      <c r="E1321" s="34" t="s">
        <v>1357</v>
      </c>
    </row>
    <row r="1322" ht="13.2" customHeight="1">
      <c r="E1322" s="33" t="s">
        <v>1358</v>
      </c>
    </row>
    <row r="1323" spans="1:16" ht="13.2" customHeight="1">
      <c r="A1323" t="s">
        <v>40</v>
      </c>
      <c r="B1323" s="10" t="s">
        <v>96</v>
      </c>
      <c r="C1323" s="10" t="s">
        <v>1359</v>
      </c>
      <c r="E1323" s="27" t="s">
        <v>1360</v>
      </c>
      <c r="F1323" s="28" t="s">
        <v>148</v>
      </c>
      <c r="G1323" s="29">
        <v>106.292</v>
      </c>
      <c r="H1323" s="28">
        <v>0</v>
      </c>
      <c r="I1323" s="28">
        <f>ROUND(G1323*H1323,6)</f>
        <v>0</v>
      </c>
      <c r="L1323" s="30">
        <v>0</v>
      </c>
      <c r="M1323" s="31">
        <f>ROUND(ROUND(L1323,2)*ROUND(G1323,3),2)</f>
        <v>0</v>
      </c>
      <c r="N1323" s="28" t="s">
        <v>52</v>
      </c>
      <c r="O1323">
        <f>(M1323*21)/100</f>
        <v>0</v>
      </c>
      <c r="P1323" t="s">
        <v>47</v>
      </c>
    </row>
    <row r="1324" spans="1:5" ht="13.2" customHeight="1">
      <c r="A1324" s="32" t="s">
        <v>48</v>
      </c>
      <c r="E1324" s="33" t="s">
        <v>1360</v>
      </c>
    </row>
    <row r="1325" spans="1:5" ht="13.2" customHeight="1">
      <c r="A1325" s="32" t="s">
        <v>49</v>
      </c>
      <c r="E1325" s="34" t="s">
        <v>43</v>
      </c>
    </row>
    <row r="1326" ht="13.2" customHeight="1">
      <c r="E1326" s="33" t="s">
        <v>1358</v>
      </c>
    </row>
    <row r="1327" spans="1:16" ht="13.2" customHeight="1">
      <c r="A1327" t="s">
        <v>40</v>
      </c>
      <c r="B1327" s="10" t="s">
        <v>99</v>
      </c>
      <c r="C1327" s="10" t="s">
        <v>1361</v>
      </c>
      <c r="E1327" s="27" t="s">
        <v>1362</v>
      </c>
      <c r="F1327" s="28" t="s">
        <v>155</v>
      </c>
      <c r="G1327" s="29">
        <v>25.693</v>
      </c>
      <c r="H1327" s="28">
        <v>0</v>
      </c>
      <c r="I1327" s="28">
        <f>ROUND(G1327*H1327,6)</f>
        <v>0</v>
      </c>
      <c r="L1327" s="30">
        <v>0</v>
      </c>
      <c r="M1327" s="31">
        <f>ROUND(ROUND(L1327,2)*ROUND(G1327,3),2)</f>
        <v>0</v>
      </c>
      <c r="N1327" s="28" t="s">
        <v>52</v>
      </c>
      <c r="O1327">
        <f>(M1327*21)/100</f>
        <v>0</v>
      </c>
      <c r="P1327" t="s">
        <v>47</v>
      </c>
    </row>
    <row r="1328" spans="1:5" ht="13.2" customHeight="1">
      <c r="A1328" s="32" t="s">
        <v>48</v>
      </c>
      <c r="E1328" s="33" t="s">
        <v>1362</v>
      </c>
    </row>
    <row r="1329" spans="1:5" ht="39.6" customHeight="1">
      <c r="A1329" s="32" t="s">
        <v>49</v>
      </c>
      <c r="E1329" s="34" t="s">
        <v>1363</v>
      </c>
    </row>
    <row r="1330" ht="13.2" customHeight="1">
      <c r="E1330" s="33" t="s">
        <v>1364</v>
      </c>
    </row>
    <row r="1331" spans="1:13" ht="13.2" customHeight="1">
      <c r="A1331" t="s">
        <v>37</v>
      </c>
      <c r="C1331" s="11" t="s">
        <v>47</v>
      </c>
      <c r="E1331" s="35" t="s">
        <v>1365</v>
      </c>
      <c r="J1331" s="31">
        <f>0</f>
        <v>0</v>
      </c>
      <c r="K1331" s="31">
        <f>0</f>
        <v>0</v>
      </c>
      <c r="L1331" s="31">
        <f>0+L1332+L1336+L1340+L1344+L1348+L1352+L1356+L1360+L1364+L1368</f>
        <v>0</v>
      </c>
      <c r="M1331" s="31">
        <f>0+M1332+M1336+M1340+M1344+M1348+M1352+M1356+M1360+M1364+M1368</f>
        <v>0</v>
      </c>
    </row>
    <row r="1332" spans="1:16" ht="13.2" customHeight="1">
      <c r="A1332" t="s">
        <v>40</v>
      </c>
      <c r="B1332" s="10" t="s">
        <v>102</v>
      </c>
      <c r="C1332" s="10" t="s">
        <v>1366</v>
      </c>
      <c r="E1332" s="27" t="s">
        <v>1367</v>
      </c>
      <c r="F1332" s="28" t="s">
        <v>155</v>
      </c>
      <c r="G1332" s="29">
        <v>1.628</v>
      </c>
      <c r="H1332" s="28">
        <v>2.16</v>
      </c>
      <c r="I1332" s="28">
        <f>ROUND(G1332*H1332,6)</f>
        <v>3.51648</v>
      </c>
      <c r="L1332" s="30">
        <v>0</v>
      </c>
      <c r="M1332" s="31">
        <f>ROUND(ROUND(L1332,2)*ROUND(G1332,3),2)</f>
        <v>0</v>
      </c>
      <c r="N1332" s="28" t="s">
        <v>52</v>
      </c>
      <c r="O1332">
        <f>(M1332*21)/100</f>
        <v>0</v>
      </c>
      <c r="P1332" t="s">
        <v>47</v>
      </c>
    </row>
    <row r="1333" spans="1:5" ht="13.2" customHeight="1">
      <c r="A1333" s="32" t="s">
        <v>48</v>
      </c>
      <c r="E1333" s="33" t="s">
        <v>1367</v>
      </c>
    </row>
    <row r="1334" spans="1:5" ht="26.4" customHeight="1">
      <c r="A1334" s="32" t="s">
        <v>49</v>
      </c>
      <c r="E1334" s="34" t="s">
        <v>1368</v>
      </c>
    </row>
    <row r="1335" ht="13.2" customHeight="1">
      <c r="E1335" s="33" t="s">
        <v>1369</v>
      </c>
    </row>
    <row r="1336" spans="1:16" ht="13.2" customHeight="1">
      <c r="A1336" t="s">
        <v>40</v>
      </c>
      <c r="B1336" s="10" t="s">
        <v>107</v>
      </c>
      <c r="C1336" s="10" t="s">
        <v>1370</v>
      </c>
      <c r="E1336" s="27" t="s">
        <v>1371</v>
      </c>
      <c r="F1336" s="28" t="s">
        <v>155</v>
      </c>
      <c r="G1336" s="29">
        <v>0.165</v>
      </c>
      <c r="H1336" s="28">
        <v>2.25634</v>
      </c>
      <c r="I1336" s="28">
        <f>ROUND(G1336*H1336,6)</f>
        <v>0.372296</v>
      </c>
      <c r="L1336" s="30">
        <v>0</v>
      </c>
      <c r="M1336" s="31">
        <f>ROUND(ROUND(L1336,2)*ROUND(G1336,3),2)</f>
        <v>0</v>
      </c>
      <c r="N1336" s="28" t="s">
        <v>52</v>
      </c>
      <c r="O1336">
        <f>(M1336*21)/100</f>
        <v>0</v>
      </c>
      <c r="P1336" t="s">
        <v>47</v>
      </c>
    </row>
    <row r="1337" spans="1:5" ht="13.2" customHeight="1">
      <c r="A1337" s="32" t="s">
        <v>48</v>
      </c>
      <c r="E1337" s="33" t="s">
        <v>1371</v>
      </c>
    </row>
    <row r="1338" spans="1:5" ht="13.2" customHeight="1">
      <c r="A1338" s="32" t="s">
        <v>49</v>
      </c>
      <c r="E1338" s="34" t="s">
        <v>1372</v>
      </c>
    </row>
    <row r="1339" ht="13.2" customHeight="1">
      <c r="E1339" s="33" t="s">
        <v>1373</v>
      </c>
    </row>
    <row r="1340" spans="1:16" ht="13.2" customHeight="1">
      <c r="A1340" t="s">
        <v>40</v>
      </c>
      <c r="B1340" s="10" t="s">
        <v>110</v>
      </c>
      <c r="C1340" s="10" t="s">
        <v>1374</v>
      </c>
      <c r="E1340" s="27" t="s">
        <v>1375</v>
      </c>
      <c r="F1340" s="28" t="s">
        <v>155</v>
      </c>
      <c r="G1340" s="29">
        <v>7.139</v>
      </c>
      <c r="H1340" s="28">
        <v>2.45329</v>
      </c>
      <c r="I1340" s="28">
        <f>ROUND(G1340*H1340,6)</f>
        <v>17.514037</v>
      </c>
      <c r="L1340" s="30">
        <v>0</v>
      </c>
      <c r="M1340" s="31">
        <f>ROUND(ROUND(L1340,2)*ROUND(G1340,3),2)</f>
        <v>0</v>
      </c>
      <c r="N1340" s="28" t="s">
        <v>52</v>
      </c>
      <c r="O1340">
        <f>(M1340*21)/100</f>
        <v>0</v>
      </c>
      <c r="P1340" t="s">
        <v>47</v>
      </c>
    </row>
    <row r="1341" spans="1:5" ht="13.2" customHeight="1">
      <c r="A1341" s="32" t="s">
        <v>48</v>
      </c>
      <c r="E1341" s="33" t="s">
        <v>1375</v>
      </c>
    </row>
    <row r="1342" spans="1:5" ht="13.2" customHeight="1">
      <c r="A1342" s="32" t="s">
        <v>49</v>
      </c>
      <c r="E1342" s="34" t="s">
        <v>1376</v>
      </c>
    </row>
    <row r="1343" ht="13.2" customHeight="1">
      <c r="E1343" s="33" t="s">
        <v>1377</v>
      </c>
    </row>
    <row r="1344" spans="1:16" ht="13.2" customHeight="1">
      <c r="A1344" t="s">
        <v>40</v>
      </c>
      <c r="B1344" s="10" t="s">
        <v>113</v>
      </c>
      <c r="C1344" s="10" t="s">
        <v>1378</v>
      </c>
      <c r="E1344" s="27" t="s">
        <v>1379</v>
      </c>
      <c r="F1344" s="28" t="s">
        <v>155</v>
      </c>
      <c r="G1344" s="29">
        <v>2.276</v>
      </c>
      <c r="H1344" s="28">
        <v>2.45329</v>
      </c>
      <c r="I1344" s="28">
        <f>ROUND(G1344*H1344,6)</f>
        <v>5.583688</v>
      </c>
      <c r="L1344" s="30">
        <v>0</v>
      </c>
      <c r="M1344" s="31">
        <f>ROUND(ROUND(L1344,2)*ROUND(G1344,3),2)</f>
        <v>0</v>
      </c>
      <c r="N1344" s="28" t="s">
        <v>52</v>
      </c>
      <c r="O1344">
        <f>(M1344*21)/100</f>
        <v>0</v>
      </c>
      <c r="P1344" t="s">
        <v>47</v>
      </c>
    </row>
    <row r="1345" spans="1:5" ht="13.2" customHeight="1">
      <c r="A1345" s="32" t="s">
        <v>48</v>
      </c>
      <c r="E1345" s="33" t="s">
        <v>1379</v>
      </c>
    </row>
    <row r="1346" spans="1:5" ht="39.6" customHeight="1">
      <c r="A1346" s="32" t="s">
        <v>49</v>
      </c>
      <c r="E1346" s="34" t="s">
        <v>1380</v>
      </c>
    </row>
    <row r="1347" ht="13.2" customHeight="1">
      <c r="E1347" s="33" t="s">
        <v>1377</v>
      </c>
    </row>
    <row r="1348" spans="1:16" ht="13.2" customHeight="1">
      <c r="A1348" t="s">
        <v>40</v>
      </c>
      <c r="B1348" s="10" t="s">
        <v>118</v>
      </c>
      <c r="C1348" s="10" t="s">
        <v>1381</v>
      </c>
      <c r="E1348" s="27" t="s">
        <v>1382</v>
      </c>
      <c r="F1348" s="28" t="s">
        <v>148</v>
      </c>
      <c r="G1348" s="29">
        <v>0.008</v>
      </c>
      <c r="H1348" s="28">
        <v>1.06017</v>
      </c>
      <c r="I1348" s="28">
        <f>ROUND(G1348*H1348,6)</f>
        <v>0.008481</v>
      </c>
      <c r="L1348" s="30">
        <v>0</v>
      </c>
      <c r="M1348" s="31">
        <f>ROUND(ROUND(L1348,2)*ROUND(G1348,3),2)</f>
        <v>0</v>
      </c>
      <c r="N1348" s="28" t="s">
        <v>52</v>
      </c>
      <c r="O1348">
        <f>(M1348*21)/100</f>
        <v>0</v>
      </c>
      <c r="P1348" t="s">
        <v>47</v>
      </c>
    </row>
    <row r="1349" spans="1:5" ht="13.2" customHeight="1">
      <c r="A1349" s="32" t="s">
        <v>48</v>
      </c>
      <c r="E1349" s="33" t="s">
        <v>1382</v>
      </c>
    </row>
    <row r="1350" spans="1:5" ht="52.8" customHeight="1">
      <c r="A1350" s="32" t="s">
        <v>49</v>
      </c>
      <c r="E1350" s="34" t="s">
        <v>1383</v>
      </c>
    </row>
    <row r="1351" ht="13.2" customHeight="1">
      <c r="E1351" s="33" t="s">
        <v>1384</v>
      </c>
    </row>
    <row r="1352" spans="1:16" ht="13.2" customHeight="1">
      <c r="A1352" t="s">
        <v>40</v>
      </c>
      <c r="B1352" s="10" t="s">
        <v>124</v>
      </c>
      <c r="C1352" s="10" t="s">
        <v>1385</v>
      </c>
      <c r="E1352" s="27" t="s">
        <v>1386</v>
      </c>
      <c r="F1352" s="28" t="s">
        <v>148</v>
      </c>
      <c r="G1352" s="29">
        <v>0.512</v>
      </c>
      <c r="H1352" s="28">
        <v>1.05259</v>
      </c>
      <c r="I1352" s="28">
        <f>ROUND(G1352*H1352,6)</f>
        <v>0.538926</v>
      </c>
      <c r="L1352" s="30">
        <v>0</v>
      </c>
      <c r="M1352" s="31">
        <f>ROUND(ROUND(L1352,2)*ROUND(G1352,3),2)</f>
        <v>0</v>
      </c>
      <c r="N1352" s="28" t="s">
        <v>52</v>
      </c>
      <c r="O1352">
        <f>(M1352*21)/100</f>
        <v>0</v>
      </c>
      <c r="P1352" t="s">
        <v>47</v>
      </c>
    </row>
    <row r="1353" spans="1:5" ht="13.2" customHeight="1">
      <c r="A1353" s="32" t="s">
        <v>48</v>
      </c>
      <c r="E1353" s="33" t="s">
        <v>1386</v>
      </c>
    </row>
    <row r="1354" spans="1:5" ht="79.2" customHeight="1">
      <c r="A1354" s="32" t="s">
        <v>49</v>
      </c>
      <c r="E1354" s="34" t="s">
        <v>1387</v>
      </c>
    </row>
    <row r="1355" ht="13.2" customHeight="1">
      <c r="E1355" s="33" t="s">
        <v>1384</v>
      </c>
    </row>
    <row r="1356" spans="1:16" ht="13.2" customHeight="1">
      <c r="A1356" t="s">
        <v>40</v>
      </c>
      <c r="B1356" s="10" t="s">
        <v>127</v>
      </c>
      <c r="C1356" s="10" t="s">
        <v>1388</v>
      </c>
      <c r="E1356" s="27" t="s">
        <v>1389</v>
      </c>
      <c r="F1356" s="28" t="s">
        <v>155</v>
      </c>
      <c r="G1356" s="29">
        <v>13.842</v>
      </c>
      <c r="H1356" s="28">
        <v>2.45329</v>
      </c>
      <c r="I1356" s="28">
        <f>ROUND(G1356*H1356,6)</f>
        <v>33.95844</v>
      </c>
      <c r="L1356" s="30">
        <v>0</v>
      </c>
      <c r="M1356" s="31">
        <f>ROUND(ROUND(L1356,2)*ROUND(G1356,3),2)</f>
        <v>0</v>
      </c>
      <c r="N1356" s="28" t="s">
        <v>52</v>
      </c>
      <c r="O1356">
        <f>(M1356*21)/100</f>
        <v>0</v>
      </c>
      <c r="P1356" t="s">
        <v>47</v>
      </c>
    </row>
    <row r="1357" spans="1:5" ht="13.2" customHeight="1">
      <c r="A1357" s="32" t="s">
        <v>48</v>
      </c>
      <c r="E1357" s="33" t="s">
        <v>1389</v>
      </c>
    </row>
    <row r="1358" spans="1:5" ht="26.4" customHeight="1">
      <c r="A1358" s="32" t="s">
        <v>49</v>
      </c>
      <c r="E1358" s="34" t="s">
        <v>1390</v>
      </c>
    </row>
    <row r="1359" ht="13.2" customHeight="1">
      <c r="E1359" s="33" t="s">
        <v>1377</v>
      </c>
    </row>
    <row r="1360" spans="1:16" ht="13.2" customHeight="1">
      <c r="A1360" t="s">
        <v>40</v>
      </c>
      <c r="B1360" s="10" t="s">
        <v>130</v>
      </c>
      <c r="C1360" s="10" t="s">
        <v>1391</v>
      </c>
      <c r="E1360" s="27" t="s">
        <v>1392</v>
      </c>
      <c r="F1360" s="28" t="s">
        <v>63</v>
      </c>
      <c r="G1360" s="29">
        <v>43.47</v>
      </c>
      <c r="H1360" s="28">
        <v>0.00103</v>
      </c>
      <c r="I1360" s="28">
        <f>ROUND(G1360*H1360,6)</f>
        <v>0.044774</v>
      </c>
      <c r="L1360" s="30">
        <v>0</v>
      </c>
      <c r="M1360" s="31">
        <f>ROUND(ROUND(L1360,2)*ROUND(G1360,3),2)</f>
        <v>0</v>
      </c>
      <c r="N1360" s="28" t="s">
        <v>46</v>
      </c>
      <c r="O1360">
        <f>(M1360*21)/100</f>
        <v>0</v>
      </c>
      <c r="P1360" t="s">
        <v>47</v>
      </c>
    </row>
    <row r="1361" spans="1:5" ht="13.2" customHeight="1">
      <c r="A1361" s="32" t="s">
        <v>48</v>
      </c>
      <c r="E1361" s="33" t="s">
        <v>1393</v>
      </c>
    </row>
    <row r="1362" spans="1:5" ht="26.4" customHeight="1">
      <c r="A1362" s="32" t="s">
        <v>49</v>
      </c>
      <c r="E1362" s="34" t="s">
        <v>1394</v>
      </c>
    </row>
    <row r="1363" ht="13.2" customHeight="1">
      <c r="E1363" s="33" t="s">
        <v>43</v>
      </c>
    </row>
    <row r="1364" spans="1:16" ht="13.2" customHeight="1">
      <c r="A1364" t="s">
        <v>40</v>
      </c>
      <c r="B1364" s="10" t="s">
        <v>134</v>
      </c>
      <c r="C1364" s="10" t="s">
        <v>1395</v>
      </c>
      <c r="E1364" s="27" t="s">
        <v>1392</v>
      </c>
      <c r="F1364" s="28" t="s">
        <v>63</v>
      </c>
      <c r="G1364" s="29">
        <v>43.47</v>
      </c>
      <c r="H1364" s="28">
        <v>0</v>
      </c>
      <c r="I1364" s="28">
        <f>ROUND(G1364*H1364,6)</f>
        <v>0</v>
      </c>
      <c r="L1364" s="30">
        <v>0</v>
      </c>
      <c r="M1364" s="31">
        <f>ROUND(ROUND(L1364,2)*ROUND(G1364,3),2)</f>
        <v>0</v>
      </c>
      <c r="N1364" s="28" t="s">
        <v>46</v>
      </c>
      <c r="O1364">
        <f>(M1364*21)/100</f>
        <v>0</v>
      </c>
      <c r="P1364" t="s">
        <v>47</v>
      </c>
    </row>
    <row r="1365" spans="1:5" ht="13.2" customHeight="1">
      <c r="A1365" s="32" t="s">
        <v>48</v>
      </c>
      <c r="E1365" s="33" t="s">
        <v>1396</v>
      </c>
    </row>
    <row r="1366" spans="1:5" ht="13.2" customHeight="1">
      <c r="A1366" s="32" t="s">
        <v>49</v>
      </c>
      <c r="E1366" s="34" t="s">
        <v>43</v>
      </c>
    </row>
    <row r="1367" ht="13.2" customHeight="1">
      <c r="E1367" s="33" t="s">
        <v>43</v>
      </c>
    </row>
    <row r="1368" spans="1:16" ht="13.2" customHeight="1">
      <c r="A1368" t="s">
        <v>40</v>
      </c>
      <c r="B1368" s="10" t="s">
        <v>121</v>
      </c>
      <c r="C1368" s="10" t="s">
        <v>1397</v>
      </c>
      <c r="E1368" s="27" t="s">
        <v>1398</v>
      </c>
      <c r="F1368" s="28" t="s">
        <v>148</v>
      </c>
      <c r="G1368" s="29">
        <v>0.234</v>
      </c>
      <c r="H1368" s="28">
        <v>1.06017</v>
      </c>
      <c r="I1368" s="28">
        <f>ROUND(G1368*H1368,6)</f>
        <v>0.24808</v>
      </c>
      <c r="L1368" s="30">
        <v>0</v>
      </c>
      <c r="M1368" s="31">
        <f>ROUND(ROUND(L1368,2)*ROUND(G1368,3),2)</f>
        <v>0</v>
      </c>
      <c r="N1368" s="28" t="s">
        <v>52</v>
      </c>
      <c r="O1368">
        <f>(M1368*21)/100</f>
        <v>0</v>
      </c>
      <c r="P1368" t="s">
        <v>47</v>
      </c>
    </row>
    <row r="1369" spans="1:5" ht="13.2" customHeight="1">
      <c r="A1369" s="32" t="s">
        <v>48</v>
      </c>
      <c r="E1369" s="33" t="s">
        <v>1398</v>
      </c>
    </row>
    <row r="1370" spans="1:5" ht="39.6" customHeight="1">
      <c r="A1370" s="32" t="s">
        <v>49</v>
      </c>
      <c r="E1370" s="34" t="s">
        <v>1399</v>
      </c>
    </row>
    <row r="1371" ht="13.2" customHeight="1">
      <c r="E1371" s="33" t="s">
        <v>1384</v>
      </c>
    </row>
    <row r="1372" spans="1:13" ht="13.2" customHeight="1">
      <c r="A1372" t="s">
        <v>37</v>
      </c>
      <c r="C1372" s="11" t="s">
        <v>53</v>
      </c>
      <c r="E1372" s="35" t="s">
        <v>145</v>
      </c>
      <c r="J1372" s="31">
        <f>0</f>
        <v>0</v>
      </c>
      <c r="K1372" s="31">
        <f>0</f>
        <v>0</v>
      </c>
      <c r="L1372" s="31">
        <f>0+L1373</f>
        <v>0</v>
      </c>
      <c r="M1372" s="31">
        <f>0+M1373</f>
        <v>0</v>
      </c>
    </row>
    <row r="1373" spans="1:16" ht="13.2" customHeight="1">
      <c r="A1373" t="s">
        <v>40</v>
      </c>
      <c r="B1373" s="10" t="s">
        <v>584</v>
      </c>
      <c r="C1373" s="10" t="s">
        <v>1400</v>
      </c>
      <c r="E1373" s="27" t="s">
        <v>1401</v>
      </c>
      <c r="F1373" s="28" t="s">
        <v>63</v>
      </c>
      <c r="G1373" s="29">
        <v>6.42</v>
      </c>
      <c r="H1373" s="28">
        <v>0.2933</v>
      </c>
      <c r="I1373" s="28">
        <f>ROUND(G1373*H1373,6)</f>
        <v>1.882986</v>
      </c>
      <c r="L1373" s="30">
        <v>0</v>
      </c>
      <c r="M1373" s="31">
        <f>ROUND(ROUND(L1373,2)*ROUND(G1373,3),2)</f>
        <v>0</v>
      </c>
      <c r="N1373" s="28" t="s">
        <v>52</v>
      </c>
      <c r="O1373">
        <f>(M1373*21)/100</f>
        <v>0</v>
      </c>
      <c r="P1373" t="s">
        <v>47</v>
      </c>
    </row>
    <row r="1374" spans="1:5" ht="13.2" customHeight="1">
      <c r="A1374" s="32" t="s">
        <v>48</v>
      </c>
      <c r="E1374" s="33" t="s">
        <v>1402</v>
      </c>
    </row>
    <row r="1375" spans="1:5" ht="13.2" customHeight="1">
      <c r="A1375" s="32" t="s">
        <v>49</v>
      </c>
      <c r="E1375" s="34" t="s">
        <v>1403</v>
      </c>
    </row>
    <row r="1376" ht="13.2" customHeight="1">
      <c r="E1376" s="33" t="s">
        <v>1404</v>
      </c>
    </row>
    <row r="1377" spans="1:13" ht="13.2" customHeight="1">
      <c r="A1377" t="s">
        <v>37</v>
      </c>
      <c r="C1377" s="11" t="s">
        <v>60</v>
      </c>
      <c r="E1377" s="35" t="s">
        <v>1405</v>
      </c>
      <c r="J1377" s="31">
        <f>0</f>
        <v>0</v>
      </c>
      <c r="K1377" s="31">
        <f>0</f>
        <v>0</v>
      </c>
      <c r="L1377" s="31">
        <f>0+L1378+L1382+L1386+L1390+L1394+L1398+L1402+L1406+L1410+L1414</f>
        <v>0</v>
      </c>
      <c r="M1377" s="31">
        <f>0+M1378+M1382+M1386+M1390+M1394+M1398+M1402+M1406+M1410+M1414</f>
        <v>0</v>
      </c>
    </row>
    <row r="1378" spans="1:16" ht="13.2" customHeight="1">
      <c r="A1378" t="s">
        <v>40</v>
      </c>
      <c r="B1378" s="10" t="s">
        <v>137</v>
      </c>
      <c r="C1378" s="10" t="s">
        <v>1406</v>
      </c>
      <c r="E1378" s="27" t="s">
        <v>1407</v>
      </c>
      <c r="F1378" s="28" t="s">
        <v>155</v>
      </c>
      <c r="G1378" s="29">
        <v>0.987</v>
      </c>
      <c r="H1378" s="28">
        <v>2.45343</v>
      </c>
      <c r="I1378" s="28">
        <f>ROUND(G1378*H1378,6)</f>
        <v>2.421535</v>
      </c>
      <c r="L1378" s="30">
        <v>0</v>
      </c>
      <c r="M1378" s="31">
        <f>ROUND(ROUND(L1378,2)*ROUND(G1378,3),2)</f>
        <v>0</v>
      </c>
      <c r="N1378" s="28" t="s">
        <v>52</v>
      </c>
      <c r="O1378">
        <f>(M1378*21)/100</f>
        <v>0</v>
      </c>
      <c r="P1378" t="s">
        <v>47</v>
      </c>
    </row>
    <row r="1379" spans="1:5" ht="13.2" customHeight="1">
      <c r="A1379" s="32" t="s">
        <v>48</v>
      </c>
      <c r="E1379" s="33" t="s">
        <v>1407</v>
      </c>
    </row>
    <row r="1380" spans="1:5" ht="13.2" customHeight="1">
      <c r="A1380" s="32" t="s">
        <v>49</v>
      </c>
      <c r="E1380" s="34" t="s">
        <v>1408</v>
      </c>
    </row>
    <row r="1381" ht="13.2" customHeight="1">
      <c r="E1381" s="33" t="s">
        <v>1409</v>
      </c>
    </row>
    <row r="1382" spans="1:16" ht="13.2" customHeight="1">
      <c r="A1382" t="s">
        <v>40</v>
      </c>
      <c r="B1382" s="10" t="s">
        <v>229</v>
      </c>
      <c r="C1382" s="10" t="s">
        <v>1410</v>
      </c>
      <c r="E1382" s="27" t="s">
        <v>1411</v>
      </c>
      <c r="F1382" s="28" t="s">
        <v>63</v>
      </c>
      <c r="G1382" s="29">
        <v>4.935</v>
      </c>
      <c r="H1382" s="28">
        <v>0.00215</v>
      </c>
      <c r="I1382" s="28">
        <f>ROUND(G1382*H1382,6)</f>
        <v>0.01061</v>
      </c>
      <c r="L1382" s="30">
        <v>0</v>
      </c>
      <c r="M1382" s="31">
        <f>ROUND(ROUND(L1382,2)*ROUND(G1382,3),2)</f>
        <v>0</v>
      </c>
      <c r="N1382" s="28" t="s">
        <v>46</v>
      </c>
      <c r="O1382">
        <f>(M1382*21)/100</f>
        <v>0</v>
      </c>
      <c r="P1382" t="s">
        <v>47</v>
      </c>
    </row>
    <row r="1383" spans="1:5" ht="13.2" customHeight="1">
      <c r="A1383" s="32" t="s">
        <v>48</v>
      </c>
      <c r="E1383" s="33" t="s">
        <v>1411</v>
      </c>
    </row>
    <row r="1384" spans="1:5" ht="13.2" customHeight="1">
      <c r="A1384" s="32" t="s">
        <v>49</v>
      </c>
      <c r="E1384" s="34" t="s">
        <v>1412</v>
      </c>
    </row>
    <row r="1385" ht="13.2" customHeight="1">
      <c r="E1385" s="33" t="s">
        <v>43</v>
      </c>
    </row>
    <row r="1386" spans="1:16" ht="13.2" customHeight="1">
      <c r="A1386" t="s">
        <v>40</v>
      </c>
      <c r="B1386" s="10" t="s">
        <v>233</v>
      </c>
      <c r="C1386" s="10" t="s">
        <v>1413</v>
      </c>
      <c r="E1386" s="27" t="s">
        <v>1414</v>
      </c>
      <c r="F1386" s="28" t="s">
        <v>63</v>
      </c>
      <c r="G1386" s="29">
        <v>4.935</v>
      </c>
      <c r="H1386" s="28">
        <v>0</v>
      </c>
      <c r="I1386" s="28">
        <f>ROUND(G1386*H1386,6)</f>
        <v>0</v>
      </c>
      <c r="L1386" s="30">
        <v>0</v>
      </c>
      <c r="M1386" s="31">
        <f>ROUND(ROUND(L1386,2)*ROUND(G1386,3),2)</f>
        <v>0</v>
      </c>
      <c r="N1386" s="28" t="s">
        <v>46</v>
      </c>
      <c r="O1386">
        <f>(M1386*21)/100</f>
        <v>0</v>
      </c>
      <c r="P1386" t="s">
        <v>47</v>
      </c>
    </row>
    <row r="1387" spans="1:5" ht="13.2" customHeight="1">
      <c r="A1387" s="32" t="s">
        <v>48</v>
      </c>
      <c r="E1387" s="33" t="s">
        <v>1414</v>
      </c>
    </row>
    <row r="1388" spans="1:5" ht="13.2" customHeight="1">
      <c r="A1388" s="32" t="s">
        <v>49</v>
      </c>
      <c r="E1388" s="34" t="s">
        <v>43</v>
      </c>
    </row>
    <row r="1389" ht="13.2" customHeight="1">
      <c r="E1389" s="33" t="s">
        <v>43</v>
      </c>
    </row>
    <row r="1390" spans="1:16" ht="13.2" customHeight="1">
      <c r="A1390" t="s">
        <v>40</v>
      </c>
      <c r="B1390" s="10" t="s">
        <v>237</v>
      </c>
      <c r="C1390" s="10" t="s">
        <v>1415</v>
      </c>
      <c r="E1390" s="27" t="s">
        <v>1416</v>
      </c>
      <c r="F1390" s="28" t="s">
        <v>63</v>
      </c>
      <c r="G1390" s="29">
        <v>4.935</v>
      </c>
      <c r="H1390" s="28">
        <v>0.0031</v>
      </c>
      <c r="I1390" s="28">
        <f>ROUND(G1390*H1390,6)</f>
        <v>0.015299</v>
      </c>
      <c r="L1390" s="30">
        <v>0</v>
      </c>
      <c r="M1390" s="31">
        <f>ROUND(ROUND(L1390,2)*ROUND(G1390,3),2)</f>
        <v>0</v>
      </c>
      <c r="N1390" s="28" t="s">
        <v>46</v>
      </c>
      <c r="O1390">
        <f>(M1390*21)/100</f>
        <v>0</v>
      </c>
      <c r="P1390" t="s">
        <v>47</v>
      </c>
    </row>
    <row r="1391" spans="1:5" ht="13.2" customHeight="1">
      <c r="A1391" s="32" t="s">
        <v>48</v>
      </c>
      <c r="E1391" s="33" t="s">
        <v>1416</v>
      </c>
    </row>
    <row r="1392" spans="1:5" ht="13.2" customHeight="1">
      <c r="A1392" s="32" t="s">
        <v>49</v>
      </c>
      <c r="E1392" s="34" t="s">
        <v>43</v>
      </c>
    </row>
    <row r="1393" ht="13.2" customHeight="1">
      <c r="E1393" s="33" t="s">
        <v>43</v>
      </c>
    </row>
    <row r="1394" spans="1:16" ht="13.2" customHeight="1">
      <c r="A1394" t="s">
        <v>40</v>
      </c>
      <c r="B1394" s="10" t="s">
        <v>240</v>
      </c>
      <c r="C1394" s="10" t="s">
        <v>1417</v>
      </c>
      <c r="E1394" s="27" t="s">
        <v>1418</v>
      </c>
      <c r="F1394" s="28" t="s">
        <v>63</v>
      </c>
      <c r="G1394" s="29">
        <v>4.935</v>
      </c>
      <c r="H1394" s="28">
        <v>0</v>
      </c>
      <c r="I1394" s="28">
        <f>ROUND(G1394*H1394,6)</f>
        <v>0</v>
      </c>
      <c r="L1394" s="30">
        <v>0</v>
      </c>
      <c r="M1394" s="31">
        <f>ROUND(ROUND(L1394,2)*ROUND(G1394,3),2)</f>
        <v>0</v>
      </c>
      <c r="N1394" s="28" t="s">
        <v>46</v>
      </c>
      <c r="O1394">
        <f>(M1394*21)/100</f>
        <v>0</v>
      </c>
      <c r="P1394" t="s">
        <v>47</v>
      </c>
    </row>
    <row r="1395" spans="1:5" ht="13.2" customHeight="1">
      <c r="A1395" s="32" t="s">
        <v>48</v>
      </c>
      <c r="E1395" s="33" t="s">
        <v>1418</v>
      </c>
    </row>
    <row r="1396" spans="1:5" ht="13.2" customHeight="1">
      <c r="A1396" s="32" t="s">
        <v>49</v>
      </c>
      <c r="E1396" s="34" t="s">
        <v>43</v>
      </c>
    </row>
    <row r="1397" ht="13.2" customHeight="1">
      <c r="E1397" s="33" t="s">
        <v>43</v>
      </c>
    </row>
    <row r="1398" spans="1:16" ht="13.2" customHeight="1">
      <c r="A1398" t="s">
        <v>40</v>
      </c>
      <c r="B1398" s="10" t="s">
        <v>244</v>
      </c>
      <c r="C1398" s="10" t="s">
        <v>1419</v>
      </c>
      <c r="E1398" s="27" t="s">
        <v>1420</v>
      </c>
      <c r="F1398" s="28" t="s">
        <v>148</v>
      </c>
      <c r="G1398" s="29">
        <v>0.126</v>
      </c>
      <c r="H1398" s="28">
        <v>1.05516</v>
      </c>
      <c r="I1398" s="28">
        <f>ROUND(G1398*H1398,6)</f>
        <v>0.13295</v>
      </c>
      <c r="L1398" s="30">
        <v>0</v>
      </c>
      <c r="M1398" s="31">
        <f>ROUND(ROUND(L1398,2)*ROUND(G1398,3),2)</f>
        <v>0</v>
      </c>
      <c r="N1398" s="28" t="s">
        <v>52</v>
      </c>
      <c r="O1398">
        <f>(M1398*21)/100</f>
        <v>0</v>
      </c>
      <c r="P1398" t="s">
        <v>47</v>
      </c>
    </row>
    <row r="1399" spans="1:5" ht="13.2" customHeight="1">
      <c r="A1399" s="32" t="s">
        <v>48</v>
      </c>
      <c r="E1399" s="33" t="s">
        <v>1421</v>
      </c>
    </row>
    <row r="1400" spans="1:5" ht="79.2" customHeight="1">
      <c r="A1400" s="32" t="s">
        <v>49</v>
      </c>
      <c r="E1400" s="34" t="s">
        <v>1422</v>
      </c>
    </row>
    <row r="1401" ht="13.2" customHeight="1">
      <c r="E1401" s="33" t="s">
        <v>43</v>
      </c>
    </row>
    <row r="1402" spans="1:16" ht="13.2" customHeight="1">
      <c r="A1402" t="s">
        <v>40</v>
      </c>
      <c r="B1402" s="10" t="s">
        <v>248</v>
      </c>
      <c r="C1402" s="10" t="s">
        <v>1423</v>
      </c>
      <c r="E1402" s="27" t="s">
        <v>1424</v>
      </c>
      <c r="F1402" s="28" t="s">
        <v>155</v>
      </c>
      <c r="G1402" s="29">
        <v>3.508</v>
      </c>
      <c r="H1402" s="28">
        <v>2.4534</v>
      </c>
      <c r="I1402" s="28">
        <f>ROUND(G1402*H1402,6)</f>
        <v>8.606527</v>
      </c>
      <c r="L1402" s="30">
        <v>0</v>
      </c>
      <c r="M1402" s="31">
        <f>ROUND(ROUND(L1402,2)*ROUND(G1402,3),2)</f>
        <v>0</v>
      </c>
      <c r="N1402" s="28" t="s">
        <v>52</v>
      </c>
      <c r="O1402">
        <f>(M1402*21)/100</f>
        <v>0</v>
      </c>
      <c r="P1402" t="s">
        <v>47</v>
      </c>
    </row>
    <row r="1403" spans="1:5" ht="13.2" customHeight="1">
      <c r="A1403" s="32" t="s">
        <v>48</v>
      </c>
      <c r="E1403" s="33" t="s">
        <v>1424</v>
      </c>
    </row>
    <row r="1404" spans="1:5" ht="132" customHeight="1">
      <c r="A1404" s="32" t="s">
        <v>49</v>
      </c>
      <c r="E1404" s="34" t="s">
        <v>1425</v>
      </c>
    </row>
    <row r="1405" ht="13.2" customHeight="1">
      <c r="E1405" s="33" t="s">
        <v>43</v>
      </c>
    </row>
    <row r="1406" spans="1:16" ht="13.2" customHeight="1">
      <c r="A1406" t="s">
        <v>40</v>
      </c>
      <c r="B1406" s="10" t="s">
        <v>252</v>
      </c>
      <c r="C1406" s="10" t="s">
        <v>1426</v>
      </c>
      <c r="E1406" s="27" t="s">
        <v>1427</v>
      </c>
      <c r="F1406" s="28" t="s">
        <v>63</v>
      </c>
      <c r="G1406" s="29">
        <v>22.85</v>
      </c>
      <c r="H1406" s="28">
        <v>0.00519</v>
      </c>
      <c r="I1406" s="28">
        <f>ROUND(G1406*H1406,6)</f>
        <v>0.118592</v>
      </c>
      <c r="L1406" s="30">
        <v>0</v>
      </c>
      <c r="M1406" s="31">
        <f>ROUND(ROUND(L1406,2)*ROUND(G1406,3),2)</f>
        <v>0</v>
      </c>
      <c r="N1406" s="28" t="s">
        <v>52</v>
      </c>
      <c r="O1406">
        <f>(M1406*21)/100</f>
        <v>0</v>
      </c>
      <c r="P1406" t="s">
        <v>47</v>
      </c>
    </row>
    <row r="1407" spans="1:5" ht="13.2" customHeight="1">
      <c r="A1407" s="32" t="s">
        <v>48</v>
      </c>
      <c r="E1407" s="33" t="s">
        <v>1427</v>
      </c>
    </row>
    <row r="1408" spans="1:5" ht="132" customHeight="1">
      <c r="A1408" s="32" t="s">
        <v>49</v>
      </c>
      <c r="E1408" s="34" t="s">
        <v>1428</v>
      </c>
    </row>
    <row r="1409" ht="13.2" customHeight="1">
      <c r="E1409" s="33" t="s">
        <v>43</v>
      </c>
    </row>
    <row r="1410" spans="1:16" ht="13.2" customHeight="1">
      <c r="A1410" t="s">
        <v>40</v>
      </c>
      <c r="B1410" s="10" t="s">
        <v>257</v>
      </c>
      <c r="C1410" s="10" t="s">
        <v>1429</v>
      </c>
      <c r="E1410" s="27" t="s">
        <v>1430</v>
      </c>
      <c r="F1410" s="28" t="s">
        <v>63</v>
      </c>
      <c r="G1410" s="29">
        <v>22.85</v>
      </c>
      <c r="H1410" s="28">
        <v>0</v>
      </c>
      <c r="I1410" s="28">
        <f>ROUND(G1410*H1410,6)</f>
        <v>0</v>
      </c>
      <c r="L1410" s="30">
        <v>0</v>
      </c>
      <c r="M1410" s="31">
        <f>ROUND(ROUND(L1410,2)*ROUND(G1410,3),2)</f>
        <v>0</v>
      </c>
      <c r="N1410" s="28" t="s">
        <v>52</v>
      </c>
      <c r="O1410">
        <f>(M1410*21)/100</f>
        <v>0</v>
      </c>
      <c r="P1410" t="s">
        <v>47</v>
      </c>
    </row>
    <row r="1411" spans="1:5" ht="13.2" customHeight="1">
      <c r="A1411" s="32" t="s">
        <v>48</v>
      </c>
      <c r="E1411" s="33" t="s">
        <v>1430</v>
      </c>
    </row>
    <row r="1412" spans="1:5" ht="13.2" customHeight="1">
      <c r="A1412" s="32" t="s">
        <v>49</v>
      </c>
      <c r="E1412" s="34" t="s">
        <v>43</v>
      </c>
    </row>
    <row r="1413" ht="13.2" customHeight="1">
      <c r="E1413" s="33" t="s">
        <v>43</v>
      </c>
    </row>
    <row r="1414" spans="1:16" ht="13.2" customHeight="1">
      <c r="A1414" t="s">
        <v>40</v>
      </c>
      <c r="B1414" s="10" t="s">
        <v>262</v>
      </c>
      <c r="C1414" s="10" t="s">
        <v>1431</v>
      </c>
      <c r="E1414" s="27" t="s">
        <v>1432</v>
      </c>
      <c r="F1414" s="28" t="s">
        <v>148</v>
      </c>
      <c r="G1414" s="29">
        <v>0.274</v>
      </c>
      <c r="H1414" s="28">
        <v>1.05256</v>
      </c>
      <c r="I1414" s="28">
        <f>ROUND(G1414*H1414,6)</f>
        <v>0.288401</v>
      </c>
      <c r="L1414" s="30">
        <v>0</v>
      </c>
      <c r="M1414" s="31">
        <f>ROUND(ROUND(L1414,2)*ROUND(G1414,3),2)</f>
        <v>0</v>
      </c>
      <c r="N1414" s="28" t="s">
        <v>52</v>
      </c>
      <c r="O1414">
        <f>(M1414*21)/100</f>
        <v>0</v>
      </c>
      <c r="P1414" t="s">
        <v>47</v>
      </c>
    </row>
    <row r="1415" spans="1:5" ht="13.2" customHeight="1">
      <c r="A1415" s="32" t="s">
        <v>48</v>
      </c>
      <c r="E1415" s="33" t="s">
        <v>1432</v>
      </c>
    </row>
    <row r="1416" spans="1:5" ht="158.4" customHeight="1">
      <c r="A1416" s="32" t="s">
        <v>49</v>
      </c>
      <c r="E1416" s="34" t="s">
        <v>1433</v>
      </c>
    </row>
    <row r="1417" ht="13.2" customHeight="1">
      <c r="E1417" s="33" t="s">
        <v>43</v>
      </c>
    </row>
    <row r="1418" spans="1:13" ht="13.2" customHeight="1">
      <c r="A1418" t="s">
        <v>37</v>
      </c>
      <c r="C1418" s="11" t="s">
        <v>64</v>
      </c>
      <c r="E1418" s="35" t="s">
        <v>1434</v>
      </c>
      <c r="J1418" s="31">
        <f>0</f>
        <v>0</v>
      </c>
      <c r="K1418" s="31">
        <f>0</f>
        <v>0</v>
      </c>
      <c r="L1418" s="31">
        <f>0+L1419+L1423</f>
        <v>0</v>
      </c>
      <c r="M1418" s="31">
        <f>0+M1419+M1423</f>
        <v>0</v>
      </c>
    </row>
    <row r="1419" spans="1:16" ht="13.2" customHeight="1">
      <c r="A1419" t="s">
        <v>40</v>
      </c>
      <c r="B1419" s="10" t="s">
        <v>1247</v>
      </c>
      <c r="C1419" s="10" t="s">
        <v>1435</v>
      </c>
      <c r="E1419" s="27" t="s">
        <v>1436</v>
      </c>
      <c r="F1419" s="28" t="s">
        <v>63</v>
      </c>
      <c r="G1419" s="29">
        <v>63.911</v>
      </c>
      <c r="H1419" s="28">
        <v>0</v>
      </c>
      <c r="I1419" s="28">
        <f>ROUND(G1419*H1419,6)</f>
        <v>0</v>
      </c>
      <c r="L1419" s="30">
        <v>0</v>
      </c>
      <c r="M1419" s="31">
        <f>ROUND(ROUND(L1419,2)*ROUND(G1419,3),2)</f>
        <v>0</v>
      </c>
      <c r="N1419" s="28" t="s">
        <v>52</v>
      </c>
      <c r="O1419">
        <f>(M1419*21)/100</f>
        <v>0</v>
      </c>
      <c r="P1419" t="s">
        <v>47</v>
      </c>
    </row>
    <row r="1420" spans="1:5" ht="13.2" customHeight="1">
      <c r="A1420" s="32" t="s">
        <v>48</v>
      </c>
      <c r="E1420" s="33" t="s">
        <v>1436</v>
      </c>
    </row>
    <row r="1421" spans="1:5" ht="13.2" customHeight="1">
      <c r="A1421" s="32" t="s">
        <v>49</v>
      </c>
      <c r="E1421" s="34" t="s">
        <v>1437</v>
      </c>
    </row>
    <row r="1422" ht="13.2" customHeight="1">
      <c r="E1422" s="33" t="s">
        <v>43</v>
      </c>
    </row>
    <row r="1423" spans="1:16" ht="13.2" customHeight="1">
      <c r="A1423" t="s">
        <v>40</v>
      </c>
      <c r="B1423" s="10" t="s">
        <v>1252</v>
      </c>
      <c r="C1423" s="10" t="s">
        <v>1438</v>
      </c>
      <c r="E1423" s="27" t="s">
        <v>1439</v>
      </c>
      <c r="F1423" s="28" t="s">
        <v>63</v>
      </c>
      <c r="G1423" s="29">
        <v>63.911</v>
      </c>
      <c r="H1423" s="28">
        <v>0</v>
      </c>
      <c r="I1423" s="28">
        <f>ROUND(G1423*H1423,6)</f>
        <v>0</v>
      </c>
      <c r="L1423" s="30">
        <v>0</v>
      </c>
      <c r="M1423" s="31">
        <f>ROUND(ROUND(L1423,2)*ROUND(G1423,3),2)</f>
        <v>0</v>
      </c>
      <c r="N1423" s="28" t="s">
        <v>52</v>
      </c>
      <c r="O1423">
        <f>(M1423*21)/100</f>
        <v>0</v>
      </c>
      <c r="P1423" t="s">
        <v>47</v>
      </c>
    </row>
    <row r="1424" spans="1:5" ht="13.2" customHeight="1">
      <c r="A1424" s="32" t="s">
        <v>48</v>
      </c>
      <c r="E1424" s="33" t="s">
        <v>1439</v>
      </c>
    </row>
    <row r="1425" spans="1:5" ht="13.2" customHeight="1">
      <c r="A1425" s="32" t="s">
        <v>49</v>
      </c>
      <c r="E1425" s="34" t="s">
        <v>1437</v>
      </c>
    </row>
    <row r="1426" ht="13.2" customHeight="1">
      <c r="E1426" s="33" t="s">
        <v>43</v>
      </c>
    </row>
    <row r="1427" spans="1:13" ht="13.2" customHeight="1">
      <c r="A1427" t="s">
        <v>37</v>
      </c>
      <c r="C1427" s="11" t="s">
        <v>68</v>
      </c>
      <c r="E1427" s="35" t="s">
        <v>203</v>
      </c>
      <c r="J1427" s="31">
        <f>0</f>
        <v>0</v>
      </c>
      <c r="K1427" s="31">
        <f>0</f>
        <v>0</v>
      </c>
      <c r="L1427" s="31">
        <f>0+L1428+L1432+L1436+L1440+L1444+L1448</f>
        <v>0</v>
      </c>
      <c r="M1427" s="31">
        <f>0+M1428+M1432+M1436+M1440+M1444+M1448</f>
        <v>0</v>
      </c>
    </row>
    <row r="1428" spans="1:16" ht="13.2" customHeight="1">
      <c r="A1428" t="s">
        <v>40</v>
      </c>
      <c r="B1428" s="10" t="s">
        <v>1256</v>
      </c>
      <c r="C1428" s="10" t="s">
        <v>1440</v>
      </c>
      <c r="E1428" s="27" t="s">
        <v>1441</v>
      </c>
      <c r="F1428" s="28" t="s">
        <v>155</v>
      </c>
      <c r="G1428" s="29">
        <v>6.39</v>
      </c>
      <c r="H1428" s="28">
        <v>2.45329</v>
      </c>
      <c r="I1428" s="28">
        <f>ROUND(G1428*H1428,6)</f>
        <v>15.676523</v>
      </c>
      <c r="L1428" s="30">
        <v>0</v>
      </c>
      <c r="M1428" s="31">
        <f>ROUND(ROUND(L1428,2)*ROUND(G1428,3),2)</f>
        <v>0</v>
      </c>
      <c r="N1428" s="28" t="s">
        <v>52</v>
      </c>
      <c r="O1428">
        <f>(M1428*21)/100</f>
        <v>0</v>
      </c>
      <c r="P1428" t="s">
        <v>47</v>
      </c>
    </row>
    <row r="1429" spans="1:5" ht="13.2" customHeight="1">
      <c r="A1429" s="32" t="s">
        <v>48</v>
      </c>
      <c r="E1429" s="33" t="s">
        <v>1441</v>
      </c>
    </row>
    <row r="1430" spans="1:5" ht="13.2" customHeight="1">
      <c r="A1430" s="32" t="s">
        <v>49</v>
      </c>
      <c r="E1430" s="34" t="s">
        <v>1442</v>
      </c>
    </row>
    <row r="1431" ht="13.2" customHeight="1">
      <c r="E1431" s="33" t="s">
        <v>1443</v>
      </c>
    </row>
    <row r="1432" spans="1:16" ht="13.2" customHeight="1">
      <c r="A1432" t="s">
        <v>40</v>
      </c>
      <c r="B1432" s="10" t="s">
        <v>1259</v>
      </c>
      <c r="C1432" s="10" t="s">
        <v>1444</v>
      </c>
      <c r="E1432" s="27" t="s">
        <v>1445</v>
      </c>
      <c r="F1432" s="28" t="s">
        <v>155</v>
      </c>
      <c r="G1432" s="29">
        <v>6.39</v>
      </c>
      <c r="H1432" s="28">
        <v>0</v>
      </c>
      <c r="I1432" s="28">
        <f>ROUND(G1432*H1432,6)</f>
        <v>0</v>
      </c>
      <c r="L1432" s="30">
        <v>0</v>
      </c>
      <c r="M1432" s="31">
        <f>ROUND(ROUND(L1432,2)*ROUND(G1432,3),2)</f>
        <v>0</v>
      </c>
      <c r="N1432" s="28" t="s">
        <v>52</v>
      </c>
      <c r="O1432">
        <f>(M1432*21)/100</f>
        <v>0</v>
      </c>
      <c r="P1432" t="s">
        <v>47</v>
      </c>
    </row>
    <row r="1433" spans="1:5" ht="13.2" customHeight="1">
      <c r="A1433" s="32" t="s">
        <v>48</v>
      </c>
      <c r="E1433" s="33" t="s">
        <v>1445</v>
      </c>
    </row>
    <row r="1434" spans="1:5" ht="13.2" customHeight="1">
      <c r="A1434" s="32" t="s">
        <v>49</v>
      </c>
      <c r="E1434" s="34" t="s">
        <v>43</v>
      </c>
    </row>
    <row r="1435" ht="13.2" customHeight="1">
      <c r="E1435" s="33" t="s">
        <v>1446</v>
      </c>
    </row>
    <row r="1436" spans="1:16" ht="13.2" customHeight="1">
      <c r="A1436" t="s">
        <v>40</v>
      </c>
      <c r="B1436" s="10" t="s">
        <v>1264</v>
      </c>
      <c r="C1436" s="10" t="s">
        <v>1447</v>
      </c>
      <c r="E1436" s="27" t="s">
        <v>1448</v>
      </c>
      <c r="F1436" s="28" t="s">
        <v>155</v>
      </c>
      <c r="G1436" s="29">
        <v>0.46</v>
      </c>
      <c r="H1436" s="28">
        <v>0</v>
      </c>
      <c r="I1436" s="28">
        <f>ROUND(G1436*H1436,6)</f>
        <v>0</v>
      </c>
      <c r="L1436" s="30">
        <v>0</v>
      </c>
      <c r="M1436" s="31">
        <f>ROUND(ROUND(L1436,2)*ROUND(G1436,3),2)</f>
        <v>0</v>
      </c>
      <c r="N1436" s="28" t="s">
        <v>52</v>
      </c>
      <c r="O1436">
        <f>(M1436*21)/100</f>
        <v>0</v>
      </c>
      <c r="P1436" t="s">
        <v>47</v>
      </c>
    </row>
    <row r="1437" spans="1:5" ht="13.2" customHeight="1">
      <c r="A1437" s="32" t="s">
        <v>48</v>
      </c>
      <c r="E1437" s="33" t="s">
        <v>1448</v>
      </c>
    </row>
    <row r="1438" spans="1:5" ht="13.2" customHeight="1">
      <c r="A1438" s="32" t="s">
        <v>49</v>
      </c>
      <c r="E1438" s="34" t="s">
        <v>1449</v>
      </c>
    </row>
    <row r="1439" ht="13.2" customHeight="1">
      <c r="E1439" s="33" t="s">
        <v>1446</v>
      </c>
    </row>
    <row r="1440" spans="1:16" ht="13.2" customHeight="1">
      <c r="A1440" t="s">
        <v>40</v>
      </c>
      <c r="B1440" s="10" t="s">
        <v>1269</v>
      </c>
      <c r="C1440" s="10" t="s">
        <v>1450</v>
      </c>
      <c r="E1440" s="27" t="s">
        <v>1451</v>
      </c>
      <c r="F1440" s="28" t="s">
        <v>148</v>
      </c>
      <c r="G1440" s="29">
        <v>0.312</v>
      </c>
      <c r="H1440" s="28">
        <v>1.05259</v>
      </c>
      <c r="I1440" s="28">
        <f>ROUND(G1440*H1440,6)</f>
        <v>0.328408</v>
      </c>
      <c r="L1440" s="30">
        <v>0</v>
      </c>
      <c r="M1440" s="31">
        <f>ROUND(ROUND(L1440,2)*ROUND(G1440,3),2)</f>
        <v>0</v>
      </c>
      <c r="N1440" s="28" t="s">
        <v>52</v>
      </c>
      <c r="O1440">
        <f>(M1440*21)/100</f>
        <v>0</v>
      </c>
      <c r="P1440" t="s">
        <v>47</v>
      </c>
    </row>
    <row r="1441" spans="1:5" ht="13.2" customHeight="1">
      <c r="A1441" s="32" t="s">
        <v>48</v>
      </c>
      <c r="E1441" s="33" t="s">
        <v>1451</v>
      </c>
    </row>
    <row r="1442" spans="1:5" ht="26.4" customHeight="1">
      <c r="A1442" s="32" t="s">
        <v>49</v>
      </c>
      <c r="E1442" s="34" t="s">
        <v>1452</v>
      </c>
    </row>
    <row r="1443" ht="13.2" customHeight="1">
      <c r="E1443" s="33" t="s">
        <v>43</v>
      </c>
    </row>
    <row r="1444" spans="1:16" ht="13.2" customHeight="1">
      <c r="A1444" t="s">
        <v>40</v>
      </c>
      <c r="B1444" s="10" t="s">
        <v>1273</v>
      </c>
      <c r="C1444" s="10" t="s">
        <v>1453</v>
      </c>
      <c r="E1444" s="27" t="s">
        <v>1454</v>
      </c>
      <c r="F1444" s="28" t="s">
        <v>63</v>
      </c>
      <c r="G1444" s="29">
        <v>3.3</v>
      </c>
      <c r="H1444" s="28">
        <v>0.0204</v>
      </c>
      <c r="I1444" s="28">
        <f>ROUND(G1444*H1444,6)</f>
        <v>0.06732</v>
      </c>
      <c r="L1444" s="30">
        <v>0</v>
      </c>
      <c r="M1444" s="31">
        <f>ROUND(ROUND(L1444,2)*ROUND(G1444,3),2)</f>
        <v>0</v>
      </c>
      <c r="N1444" s="28" t="s">
        <v>52</v>
      </c>
      <c r="O1444">
        <f>(M1444*21)/100</f>
        <v>0</v>
      </c>
      <c r="P1444" t="s">
        <v>47</v>
      </c>
    </row>
    <row r="1445" spans="1:5" ht="13.2" customHeight="1">
      <c r="A1445" s="32" t="s">
        <v>48</v>
      </c>
      <c r="E1445" s="33" t="s">
        <v>1454</v>
      </c>
    </row>
    <row r="1446" spans="1:5" ht="13.2" customHeight="1">
      <c r="A1446" s="32" t="s">
        <v>49</v>
      </c>
      <c r="E1446" s="34" t="s">
        <v>1455</v>
      </c>
    </row>
    <row r="1447" ht="13.2" customHeight="1">
      <c r="E1447" s="33" t="s">
        <v>43</v>
      </c>
    </row>
    <row r="1448" spans="1:16" ht="13.2" customHeight="1">
      <c r="A1448" t="s">
        <v>40</v>
      </c>
      <c r="B1448" s="10" t="s">
        <v>275</v>
      </c>
      <c r="C1448" s="10" t="s">
        <v>1456</v>
      </c>
      <c r="E1448" s="27" t="s">
        <v>1457</v>
      </c>
      <c r="F1448" s="28" t="s">
        <v>63</v>
      </c>
      <c r="G1448" s="29">
        <v>3.3</v>
      </c>
      <c r="H1448" s="28">
        <v>0</v>
      </c>
      <c r="I1448" s="28">
        <f>ROUND(G1448*H1448,6)</f>
        <v>0</v>
      </c>
      <c r="L1448" s="30">
        <v>0</v>
      </c>
      <c r="M1448" s="31">
        <f>ROUND(ROUND(L1448,2)*ROUND(G1448,3),2)</f>
        <v>0</v>
      </c>
      <c r="N1448" s="28" t="s">
        <v>52</v>
      </c>
      <c r="O1448">
        <f>(M1448*21)/100</f>
        <v>0</v>
      </c>
      <c r="P1448" t="s">
        <v>47</v>
      </c>
    </row>
    <row r="1449" spans="1:5" ht="13.2" customHeight="1">
      <c r="A1449" s="32" t="s">
        <v>48</v>
      </c>
      <c r="E1449" s="33" t="s">
        <v>1457</v>
      </c>
    </row>
    <row r="1450" spans="1:5" ht="13.2" customHeight="1">
      <c r="A1450" s="32" t="s">
        <v>49</v>
      </c>
      <c r="E1450" s="34" t="s">
        <v>43</v>
      </c>
    </row>
    <row r="1451" ht="13.2" customHeight="1">
      <c r="E1451" s="33" t="s">
        <v>43</v>
      </c>
    </row>
    <row r="1452" spans="1:13" ht="13.2" customHeight="1">
      <c r="A1452" t="s">
        <v>37</v>
      </c>
      <c r="C1452" s="11" t="s">
        <v>1458</v>
      </c>
      <c r="E1452" s="35" t="s">
        <v>1459</v>
      </c>
      <c r="J1452" s="31">
        <f>0</f>
        <v>0</v>
      </c>
      <c r="K1452" s="31">
        <f>0</f>
        <v>0</v>
      </c>
      <c r="L1452" s="31">
        <f>0+L1453+L1457+L1461+L1465+L1469+L1473+L1477+L1481+L1485+L1489+L1493</f>
        <v>0</v>
      </c>
      <c r="M1452" s="31">
        <f>0+M1453+M1457+M1461+M1465+M1469+M1473+M1477+M1481+M1485+M1489+M1493</f>
        <v>0</v>
      </c>
    </row>
    <row r="1453" spans="1:16" ht="13.2" customHeight="1">
      <c r="A1453" t="s">
        <v>40</v>
      </c>
      <c r="B1453" s="10" t="s">
        <v>304</v>
      </c>
      <c r="C1453" s="10" t="s">
        <v>1460</v>
      </c>
      <c r="E1453" s="27" t="s">
        <v>1461</v>
      </c>
      <c r="F1453" s="28" t="s">
        <v>323</v>
      </c>
      <c r="G1453" s="29">
        <v>22.176</v>
      </c>
      <c r="H1453" s="28">
        <v>0.001</v>
      </c>
      <c r="I1453" s="28">
        <f>ROUND(G1453*H1453,6)</f>
        <v>0.022176</v>
      </c>
      <c r="L1453" s="30">
        <v>0</v>
      </c>
      <c r="M1453" s="31">
        <f>ROUND(ROUND(L1453,2)*ROUND(G1453,3),2)</f>
        <v>0</v>
      </c>
      <c r="N1453" s="28" t="s">
        <v>52</v>
      </c>
      <c r="O1453">
        <f>(M1453*21)/100</f>
        <v>0</v>
      </c>
      <c r="P1453" t="s">
        <v>47</v>
      </c>
    </row>
    <row r="1454" spans="1:5" ht="13.2" customHeight="1">
      <c r="A1454" s="32" t="s">
        <v>48</v>
      </c>
      <c r="E1454" s="33" t="s">
        <v>1461</v>
      </c>
    </row>
    <row r="1455" spans="1:5" ht="13.2" customHeight="1">
      <c r="A1455" s="32" t="s">
        <v>49</v>
      </c>
      <c r="E1455" s="34" t="s">
        <v>43</v>
      </c>
    </row>
    <row r="1456" ht="13.2" customHeight="1">
      <c r="E1456" s="33" t="s">
        <v>43</v>
      </c>
    </row>
    <row r="1457" spans="1:16" ht="13.2" customHeight="1">
      <c r="A1457" t="s">
        <v>40</v>
      </c>
      <c r="B1457" s="10" t="s">
        <v>313</v>
      </c>
      <c r="C1457" s="10" t="s">
        <v>1460</v>
      </c>
      <c r="D1457" t="s">
        <v>41</v>
      </c>
      <c r="E1457" s="27" t="s">
        <v>1461</v>
      </c>
      <c r="F1457" s="28" t="s">
        <v>323</v>
      </c>
      <c r="G1457" s="29">
        <v>5.586</v>
      </c>
      <c r="H1457" s="28">
        <v>0.001</v>
      </c>
      <c r="I1457" s="28">
        <f>ROUND(G1457*H1457,6)</f>
        <v>0.005586</v>
      </c>
      <c r="L1457" s="30">
        <v>0</v>
      </c>
      <c r="M1457" s="31">
        <f>ROUND(ROUND(L1457,2)*ROUND(G1457,3),2)</f>
        <v>0</v>
      </c>
      <c r="N1457" s="28" t="s">
        <v>52</v>
      </c>
      <c r="O1457">
        <f>(M1457*21)/100</f>
        <v>0</v>
      </c>
      <c r="P1457" t="s">
        <v>47</v>
      </c>
    </row>
    <row r="1458" spans="1:5" ht="13.2" customHeight="1">
      <c r="A1458" s="32" t="s">
        <v>48</v>
      </c>
      <c r="E1458" s="33" t="s">
        <v>1461</v>
      </c>
    </row>
    <row r="1459" spans="1:5" ht="13.2" customHeight="1">
      <c r="A1459" s="32" t="s">
        <v>49</v>
      </c>
      <c r="E1459" s="34" t="s">
        <v>43</v>
      </c>
    </row>
    <row r="1460" ht="13.2" customHeight="1">
      <c r="E1460" s="33" t="s">
        <v>43</v>
      </c>
    </row>
    <row r="1461" spans="1:16" ht="13.2" customHeight="1">
      <c r="A1461" t="s">
        <v>40</v>
      </c>
      <c r="B1461" s="10" t="s">
        <v>324</v>
      </c>
      <c r="C1461" s="10" t="s">
        <v>1462</v>
      </c>
      <c r="E1461" s="27" t="s">
        <v>1463</v>
      </c>
      <c r="F1461" s="28" t="s">
        <v>63</v>
      </c>
      <c r="G1461" s="29">
        <v>154.56</v>
      </c>
      <c r="H1461" s="28">
        <v>0.0045</v>
      </c>
      <c r="I1461" s="28">
        <f>ROUND(G1461*H1461,6)</f>
        <v>0.69552</v>
      </c>
      <c r="L1461" s="30">
        <v>0</v>
      </c>
      <c r="M1461" s="31">
        <f>ROUND(ROUND(L1461,2)*ROUND(G1461,3),2)</f>
        <v>0</v>
      </c>
      <c r="N1461" s="28" t="s">
        <v>52</v>
      </c>
      <c r="O1461">
        <f>(M1461*21)/100</f>
        <v>0</v>
      </c>
      <c r="P1461" t="s">
        <v>47</v>
      </c>
    </row>
    <row r="1462" spans="1:5" ht="13.2" customHeight="1">
      <c r="A1462" s="32" t="s">
        <v>48</v>
      </c>
      <c r="E1462" s="33" t="s">
        <v>1463</v>
      </c>
    </row>
    <row r="1463" spans="1:5" ht="13.2" customHeight="1">
      <c r="A1463" s="32" t="s">
        <v>49</v>
      </c>
      <c r="E1463" s="34" t="s">
        <v>43</v>
      </c>
    </row>
    <row r="1464" ht="13.2" customHeight="1">
      <c r="E1464" s="33" t="s">
        <v>43</v>
      </c>
    </row>
    <row r="1465" spans="1:16" ht="13.2" customHeight="1">
      <c r="A1465" t="s">
        <v>40</v>
      </c>
      <c r="B1465" s="10" t="s">
        <v>328</v>
      </c>
      <c r="C1465" s="10" t="s">
        <v>1462</v>
      </c>
      <c r="D1465" t="s">
        <v>41</v>
      </c>
      <c r="E1465" s="27" t="s">
        <v>1463</v>
      </c>
      <c r="F1465" s="28" t="s">
        <v>63</v>
      </c>
      <c r="G1465" s="29">
        <v>19.152</v>
      </c>
      <c r="H1465" s="28">
        <v>0.0045</v>
      </c>
      <c r="I1465" s="28">
        <f>ROUND(G1465*H1465,6)</f>
        <v>0.086184</v>
      </c>
      <c r="L1465" s="30">
        <v>0</v>
      </c>
      <c r="M1465" s="31">
        <f>ROUND(ROUND(L1465,2)*ROUND(G1465,3),2)</f>
        <v>0</v>
      </c>
      <c r="N1465" s="28" t="s">
        <v>52</v>
      </c>
      <c r="O1465">
        <f>(M1465*21)/100</f>
        <v>0</v>
      </c>
      <c r="P1465" t="s">
        <v>47</v>
      </c>
    </row>
    <row r="1466" spans="1:5" ht="13.2" customHeight="1">
      <c r="A1466" s="32" t="s">
        <v>48</v>
      </c>
      <c r="E1466" s="33" t="s">
        <v>1463</v>
      </c>
    </row>
    <row r="1467" spans="1:5" ht="13.2" customHeight="1">
      <c r="A1467" s="32" t="s">
        <v>49</v>
      </c>
      <c r="E1467" s="34" t="s">
        <v>43</v>
      </c>
    </row>
    <row r="1468" ht="13.2" customHeight="1">
      <c r="E1468" s="33" t="s">
        <v>43</v>
      </c>
    </row>
    <row r="1469" spans="1:16" ht="13.2" customHeight="1">
      <c r="A1469" t="s">
        <v>40</v>
      </c>
      <c r="B1469" s="10" t="s">
        <v>287</v>
      </c>
      <c r="C1469" s="10" t="s">
        <v>1464</v>
      </c>
      <c r="E1469" s="27" t="s">
        <v>1465</v>
      </c>
      <c r="F1469" s="28" t="s">
        <v>63</v>
      </c>
      <c r="G1469" s="29">
        <v>67.2</v>
      </c>
      <c r="H1469" s="28">
        <v>0</v>
      </c>
      <c r="I1469" s="28">
        <f>ROUND(G1469*H1469,6)</f>
        <v>0</v>
      </c>
      <c r="L1469" s="30">
        <v>0</v>
      </c>
      <c r="M1469" s="31">
        <f>ROUND(ROUND(L1469,2)*ROUND(G1469,3),2)</f>
        <v>0</v>
      </c>
      <c r="N1469" s="28" t="s">
        <v>52</v>
      </c>
      <c r="O1469">
        <f>(M1469*21)/100</f>
        <v>0</v>
      </c>
      <c r="P1469" t="s">
        <v>47</v>
      </c>
    </row>
    <row r="1470" spans="1:5" ht="13.2" customHeight="1">
      <c r="A1470" s="32" t="s">
        <v>48</v>
      </c>
      <c r="E1470" s="33" t="s">
        <v>1465</v>
      </c>
    </row>
    <row r="1471" spans="1:5" ht="39.6" customHeight="1">
      <c r="A1471" s="32" t="s">
        <v>49</v>
      </c>
      <c r="E1471" s="34" t="s">
        <v>1466</v>
      </c>
    </row>
    <row r="1472" ht="13.2" customHeight="1">
      <c r="E1472" s="33" t="s">
        <v>1467</v>
      </c>
    </row>
    <row r="1473" spans="1:16" ht="13.2" customHeight="1">
      <c r="A1473" t="s">
        <v>40</v>
      </c>
      <c r="B1473" s="10" t="s">
        <v>309</v>
      </c>
      <c r="C1473" s="10" t="s">
        <v>1468</v>
      </c>
      <c r="E1473" s="27" t="s">
        <v>1469</v>
      </c>
      <c r="F1473" s="28" t="s">
        <v>63</v>
      </c>
      <c r="G1473" s="29">
        <v>15.96</v>
      </c>
      <c r="H1473" s="28">
        <v>0</v>
      </c>
      <c r="I1473" s="28">
        <f>ROUND(G1473*H1473,6)</f>
        <v>0</v>
      </c>
      <c r="L1473" s="30">
        <v>0</v>
      </c>
      <c r="M1473" s="31">
        <f>ROUND(ROUND(L1473,2)*ROUND(G1473,3),2)</f>
        <v>0</v>
      </c>
      <c r="N1473" s="28" t="s">
        <v>52</v>
      </c>
      <c r="O1473">
        <f>(M1473*21)/100</f>
        <v>0</v>
      </c>
      <c r="P1473" t="s">
        <v>47</v>
      </c>
    </row>
    <row r="1474" spans="1:5" ht="13.2" customHeight="1">
      <c r="A1474" s="32" t="s">
        <v>48</v>
      </c>
      <c r="E1474" s="33" t="s">
        <v>1469</v>
      </c>
    </row>
    <row r="1475" spans="1:5" ht="13.2" customHeight="1">
      <c r="A1475" s="32" t="s">
        <v>49</v>
      </c>
      <c r="E1475" s="34" t="s">
        <v>1470</v>
      </c>
    </row>
    <row r="1476" ht="13.2" customHeight="1">
      <c r="E1476" s="33" t="s">
        <v>1467</v>
      </c>
    </row>
    <row r="1477" spans="1:16" ht="13.2" customHeight="1">
      <c r="A1477" t="s">
        <v>40</v>
      </c>
      <c r="B1477" s="10" t="s">
        <v>386</v>
      </c>
      <c r="C1477" s="10" t="s">
        <v>1471</v>
      </c>
      <c r="E1477" s="27" t="s">
        <v>1472</v>
      </c>
      <c r="F1477" s="28" t="s">
        <v>63</v>
      </c>
      <c r="G1477" s="29">
        <v>134.4</v>
      </c>
      <c r="H1477" s="28">
        <v>0.0004</v>
      </c>
      <c r="I1477" s="28">
        <f>ROUND(G1477*H1477,6)</f>
        <v>0.05376</v>
      </c>
      <c r="L1477" s="30">
        <v>0</v>
      </c>
      <c r="M1477" s="31">
        <f>ROUND(ROUND(L1477,2)*ROUND(G1477,3),2)</f>
        <v>0</v>
      </c>
      <c r="N1477" s="28" t="s">
        <v>52</v>
      </c>
      <c r="O1477">
        <f>(M1477*21)/100</f>
        <v>0</v>
      </c>
      <c r="P1477" t="s">
        <v>47</v>
      </c>
    </row>
    <row r="1478" spans="1:5" ht="13.2" customHeight="1">
      <c r="A1478" s="32" t="s">
        <v>48</v>
      </c>
      <c r="E1478" s="33" t="s">
        <v>1472</v>
      </c>
    </row>
    <row r="1479" spans="1:5" ht="52.8" customHeight="1">
      <c r="A1479" s="32" t="s">
        <v>49</v>
      </c>
      <c r="E1479" s="37" t="s">
        <v>1473</v>
      </c>
    </row>
    <row r="1480" ht="13.2" customHeight="1">
      <c r="E1480" s="33" t="s">
        <v>1474</v>
      </c>
    </row>
    <row r="1481" spans="1:16" ht="13.2" customHeight="1">
      <c r="A1481" t="s">
        <v>40</v>
      </c>
      <c r="B1481" s="10" t="s">
        <v>393</v>
      </c>
      <c r="C1481" s="10" t="s">
        <v>1475</v>
      </c>
      <c r="E1481" s="27" t="s">
        <v>1476</v>
      </c>
      <c r="F1481" s="28" t="s">
        <v>63</v>
      </c>
      <c r="G1481" s="29">
        <v>15.96</v>
      </c>
      <c r="H1481" s="28">
        <v>0.0004</v>
      </c>
      <c r="I1481" s="28">
        <f>ROUND(G1481*H1481,6)</f>
        <v>0.006384</v>
      </c>
      <c r="L1481" s="30">
        <v>0</v>
      </c>
      <c r="M1481" s="31">
        <f>ROUND(ROUND(L1481,2)*ROUND(G1481,3),2)</f>
        <v>0</v>
      </c>
      <c r="N1481" s="28" t="s">
        <v>52</v>
      </c>
      <c r="O1481">
        <f>(M1481*21)/100</f>
        <v>0</v>
      </c>
      <c r="P1481" t="s">
        <v>47</v>
      </c>
    </row>
    <row r="1482" spans="1:5" ht="13.2" customHeight="1">
      <c r="A1482" s="32" t="s">
        <v>48</v>
      </c>
      <c r="E1482" s="33" t="s">
        <v>1476</v>
      </c>
    </row>
    <row r="1483" spans="1:5" ht="13.2" customHeight="1">
      <c r="A1483" s="32" t="s">
        <v>49</v>
      </c>
      <c r="E1483" s="34" t="s">
        <v>1470</v>
      </c>
    </row>
    <row r="1484" ht="13.2" customHeight="1">
      <c r="E1484" s="33" t="s">
        <v>1474</v>
      </c>
    </row>
    <row r="1485" spans="1:16" ht="13.2" customHeight="1">
      <c r="A1485" t="s">
        <v>40</v>
      </c>
      <c r="B1485" s="10" t="s">
        <v>333</v>
      </c>
      <c r="C1485" s="10" t="s">
        <v>1477</v>
      </c>
      <c r="E1485" s="27" t="s">
        <v>1478</v>
      </c>
      <c r="F1485" s="28" t="s">
        <v>148</v>
      </c>
      <c r="G1485" s="29">
        <v>0.87</v>
      </c>
      <c r="H1485" s="28">
        <v>0</v>
      </c>
      <c r="I1485" s="28">
        <f>ROUND(G1485*H1485,6)</f>
        <v>0</v>
      </c>
      <c r="L1485" s="30">
        <v>0</v>
      </c>
      <c r="M1485" s="31">
        <f>ROUND(ROUND(L1485,2)*ROUND(G1485,3),2)</f>
        <v>0</v>
      </c>
      <c r="N1485" s="28" t="s">
        <v>52</v>
      </c>
      <c r="O1485">
        <f>(M1485*21)/100</f>
        <v>0</v>
      </c>
      <c r="P1485" t="s">
        <v>47</v>
      </c>
    </row>
    <row r="1486" spans="1:5" ht="13.2" customHeight="1">
      <c r="A1486" s="32" t="s">
        <v>48</v>
      </c>
      <c r="E1486" s="33" t="s">
        <v>1479</v>
      </c>
    </row>
    <row r="1487" spans="1:5" ht="13.2" customHeight="1">
      <c r="A1487" s="32" t="s">
        <v>49</v>
      </c>
      <c r="E1487" s="34" t="s">
        <v>43</v>
      </c>
    </row>
    <row r="1488" ht="13.2" customHeight="1">
      <c r="E1488" s="33" t="s">
        <v>948</v>
      </c>
    </row>
    <row r="1489" spans="1:16" ht="13.2" customHeight="1">
      <c r="A1489" t="s">
        <v>40</v>
      </c>
      <c r="B1489" s="10" t="s">
        <v>337</v>
      </c>
      <c r="C1489" s="10" t="s">
        <v>1480</v>
      </c>
      <c r="E1489" s="27" t="s">
        <v>1481</v>
      </c>
      <c r="F1489" s="28" t="s">
        <v>148</v>
      </c>
      <c r="G1489" s="29">
        <v>0.87</v>
      </c>
      <c r="H1489" s="28">
        <v>0</v>
      </c>
      <c r="I1489" s="28">
        <f>ROUND(G1489*H1489,6)</f>
        <v>0</v>
      </c>
      <c r="L1489" s="30">
        <v>0</v>
      </c>
      <c r="M1489" s="31">
        <f>ROUND(ROUND(L1489,2)*ROUND(G1489,3),2)</f>
        <v>0</v>
      </c>
      <c r="N1489" s="28" t="s">
        <v>52</v>
      </c>
      <c r="O1489">
        <f>(M1489*21)/100</f>
        <v>0</v>
      </c>
      <c r="P1489" t="s">
        <v>47</v>
      </c>
    </row>
    <row r="1490" spans="1:5" ht="13.2" customHeight="1">
      <c r="A1490" s="32" t="s">
        <v>48</v>
      </c>
      <c r="E1490" s="33" t="s">
        <v>1482</v>
      </c>
    </row>
    <row r="1491" spans="1:5" ht="13.2" customHeight="1">
      <c r="A1491" s="32" t="s">
        <v>49</v>
      </c>
      <c r="E1491" s="34" t="s">
        <v>43</v>
      </c>
    </row>
    <row r="1492" ht="13.2" customHeight="1">
      <c r="E1492" s="33" t="s">
        <v>948</v>
      </c>
    </row>
    <row r="1493" spans="1:16" ht="13.2" customHeight="1">
      <c r="A1493" t="s">
        <v>40</v>
      </c>
      <c r="B1493" s="10" t="s">
        <v>341</v>
      </c>
      <c r="C1493" s="10" t="s">
        <v>1483</v>
      </c>
      <c r="E1493" s="27" t="s">
        <v>1484</v>
      </c>
      <c r="F1493" s="28" t="s">
        <v>148</v>
      </c>
      <c r="G1493" s="29">
        <v>0.87</v>
      </c>
      <c r="H1493" s="28">
        <v>0</v>
      </c>
      <c r="I1493" s="28">
        <f>ROUND(G1493*H1493,6)</f>
        <v>0</v>
      </c>
      <c r="L1493" s="30">
        <v>0</v>
      </c>
      <c r="M1493" s="31">
        <f>ROUND(ROUND(L1493,2)*ROUND(G1493,3),2)</f>
        <v>0</v>
      </c>
      <c r="N1493" s="28" t="s">
        <v>52</v>
      </c>
      <c r="O1493">
        <f>(M1493*21)/100</f>
        <v>0</v>
      </c>
      <c r="P1493" t="s">
        <v>47</v>
      </c>
    </row>
    <row r="1494" spans="1:5" ht="13.2" customHeight="1">
      <c r="A1494" s="32" t="s">
        <v>48</v>
      </c>
      <c r="E1494" s="33" t="s">
        <v>1485</v>
      </c>
    </row>
    <row r="1495" spans="1:5" ht="13.2" customHeight="1">
      <c r="A1495" s="32" t="s">
        <v>49</v>
      </c>
      <c r="E1495" s="34" t="s">
        <v>43</v>
      </c>
    </row>
    <row r="1496" ht="13.2" customHeight="1">
      <c r="E1496" s="33" t="s">
        <v>948</v>
      </c>
    </row>
    <row r="1497" spans="1:13" ht="13.2" customHeight="1">
      <c r="A1497" t="s">
        <v>37</v>
      </c>
      <c r="C1497" s="11" t="s">
        <v>267</v>
      </c>
      <c r="E1497" s="35" t="s">
        <v>268</v>
      </c>
      <c r="J1497" s="31">
        <f>0</f>
        <v>0</v>
      </c>
      <c r="K1497" s="31">
        <f>0</f>
        <v>0</v>
      </c>
      <c r="L1497" s="31">
        <f>0+L1498+L1502+L1506+L1510+L1514+L1518+L1522</f>
        <v>0</v>
      </c>
      <c r="M1497" s="31">
        <f>0+M1498+M1502+M1506+M1510+M1514+M1518+M1522</f>
        <v>0</v>
      </c>
    </row>
    <row r="1498" spans="1:16" ht="13.2" customHeight="1">
      <c r="A1498" t="s">
        <v>40</v>
      </c>
      <c r="B1498" s="10" t="s">
        <v>350</v>
      </c>
      <c r="C1498" s="10" t="s">
        <v>1486</v>
      </c>
      <c r="E1498" s="27" t="s">
        <v>1487</v>
      </c>
      <c r="F1498" s="28" t="s">
        <v>63</v>
      </c>
      <c r="G1498" s="29">
        <v>144.21</v>
      </c>
      <c r="H1498" s="28">
        <v>0.00011</v>
      </c>
      <c r="I1498" s="28">
        <f>ROUND(G1498*H1498,6)</f>
        <v>0.015863</v>
      </c>
      <c r="L1498" s="30">
        <v>0</v>
      </c>
      <c r="M1498" s="31">
        <f>ROUND(ROUND(L1498,2)*ROUND(G1498,3),2)</f>
        <v>0</v>
      </c>
      <c r="N1498" s="28" t="s">
        <v>52</v>
      </c>
      <c r="O1498">
        <f>(M1498*21)/100</f>
        <v>0</v>
      </c>
      <c r="P1498" t="s">
        <v>47</v>
      </c>
    </row>
    <row r="1499" spans="1:5" ht="13.2" customHeight="1">
      <c r="A1499" s="32" t="s">
        <v>48</v>
      </c>
      <c r="E1499" s="33" t="s">
        <v>1487</v>
      </c>
    </row>
    <row r="1500" spans="1:5" ht="13.2" customHeight="1">
      <c r="A1500" s="32" t="s">
        <v>49</v>
      </c>
      <c r="E1500" s="34" t="s">
        <v>43</v>
      </c>
    </row>
    <row r="1501" ht="13.2" customHeight="1">
      <c r="E1501" s="33" t="s">
        <v>43</v>
      </c>
    </row>
    <row r="1502" spans="1:16" ht="13.2" customHeight="1">
      <c r="A1502" t="s">
        <v>40</v>
      </c>
      <c r="B1502" s="10" t="s">
        <v>345</v>
      </c>
      <c r="C1502" s="10" t="s">
        <v>1488</v>
      </c>
      <c r="E1502" s="27" t="s">
        <v>1489</v>
      </c>
      <c r="F1502" s="28" t="s">
        <v>63</v>
      </c>
      <c r="G1502" s="29">
        <v>133.722</v>
      </c>
      <c r="H1502" s="28">
        <v>0.0025</v>
      </c>
      <c r="I1502" s="28">
        <f>ROUND(G1502*H1502,6)</f>
        <v>0.334305</v>
      </c>
      <c r="L1502" s="30">
        <v>0</v>
      </c>
      <c r="M1502" s="31">
        <f>ROUND(ROUND(L1502,2)*ROUND(G1502,3),2)</f>
        <v>0</v>
      </c>
      <c r="N1502" s="28" t="s">
        <v>52</v>
      </c>
      <c r="O1502">
        <f>(M1502*21)/100</f>
        <v>0</v>
      </c>
      <c r="P1502" t="s">
        <v>47</v>
      </c>
    </row>
    <row r="1503" spans="1:5" ht="13.2" customHeight="1">
      <c r="A1503" s="32" t="s">
        <v>48</v>
      </c>
      <c r="E1503" s="33" t="s">
        <v>1489</v>
      </c>
    </row>
    <row r="1504" spans="1:5" ht="13.2" customHeight="1">
      <c r="A1504" s="32" t="s">
        <v>49</v>
      </c>
      <c r="E1504" s="34" t="s">
        <v>43</v>
      </c>
    </row>
    <row r="1505" ht="13.2" customHeight="1">
      <c r="E1505" s="33" t="s">
        <v>43</v>
      </c>
    </row>
    <row r="1506" spans="1:16" ht="13.2" customHeight="1">
      <c r="A1506" t="s">
        <v>40</v>
      </c>
      <c r="B1506" s="10" t="s">
        <v>293</v>
      </c>
      <c r="C1506" s="10" t="s">
        <v>1490</v>
      </c>
      <c r="E1506" s="27" t="s">
        <v>1491</v>
      </c>
      <c r="F1506" s="28" t="s">
        <v>63</v>
      </c>
      <c r="G1506" s="29">
        <v>131.1</v>
      </c>
      <c r="H1506" s="28">
        <v>0</v>
      </c>
      <c r="I1506" s="28">
        <f>ROUND(G1506*H1506,6)</f>
        <v>0</v>
      </c>
      <c r="L1506" s="30">
        <v>0</v>
      </c>
      <c r="M1506" s="31">
        <f>ROUND(ROUND(L1506,2)*ROUND(G1506,3),2)</f>
        <v>0</v>
      </c>
      <c r="N1506" s="28" t="s">
        <v>52</v>
      </c>
      <c r="O1506">
        <f>(M1506*21)/100</f>
        <v>0</v>
      </c>
      <c r="P1506" t="s">
        <v>47</v>
      </c>
    </row>
    <row r="1507" spans="1:5" ht="13.2" customHeight="1">
      <c r="A1507" s="32" t="s">
        <v>48</v>
      </c>
      <c r="E1507" s="33" t="s">
        <v>1491</v>
      </c>
    </row>
    <row r="1508" spans="1:5" ht="13.2" customHeight="1">
      <c r="A1508" s="32" t="s">
        <v>49</v>
      </c>
      <c r="E1508" s="34" t="s">
        <v>43</v>
      </c>
    </row>
    <row r="1509" ht="13.2" customHeight="1">
      <c r="E1509" s="33" t="s">
        <v>1492</v>
      </c>
    </row>
    <row r="1510" spans="1:16" ht="13.2" customHeight="1">
      <c r="A1510" t="s">
        <v>40</v>
      </c>
      <c r="B1510" s="10" t="s">
        <v>296</v>
      </c>
      <c r="C1510" s="10" t="s">
        <v>1493</v>
      </c>
      <c r="E1510" s="27" t="s">
        <v>1494</v>
      </c>
      <c r="F1510" s="28" t="s">
        <v>63</v>
      </c>
      <c r="G1510" s="29">
        <v>131.1</v>
      </c>
      <c r="H1510" s="28">
        <v>0</v>
      </c>
      <c r="I1510" s="28">
        <f>ROUND(G1510*H1510,6)</f>
        <v>0</v>
      </c>
      <c r="L1510" s="30">
        <v>0</v>
      </c>
      <c r="M1510" s="31">
        <f>ROUND(ROUND(L1510,2)*ROUND(G1510,3),2)</f>
        <v>0</v>
      </c>
      <c r="N1510" s="28" t="s">
        <v>52</v>
      </c>
      <c r="O1510">
        <f>(M1510*21)/100</f>
        <v>0</v>
      </c>
      <c r="P1510" t="s">
        <v>47</v>
      </c>
    </row>
    <row r="1511" spans="1:5" ht="13.2" customHeight="1">
      <c r="A1511" s="32" t="s">
        <v>48</v>
      </c>
      <c r="E1511" s="33" t="s">
        <v>1494</v>
      </c>
    </row>
    <row r="1512" spans="1:5" ht="39.6" customHeight="1">
      <c r="A1512" s="32" t="s">
        <v>49</v>
      </c>
      <c r="E1512" s="34" t="s">
        <v>1495</v>
      </c>
    </row>
    <row r="1513" ht="13.2" customHeight="1">
      <c r="E1513" s="33" t="s">
        <v>43</v>
      </c>
    </row>
    <row r="1514" spans="1:16" ht="13.2" customHeight="1">
      <c r="A1514" t="s">
        <v>40</v>
      </c>
      <c r="B1514" s="10" t="s">
        <v>355</v>
      </c>
      <c r="C1514" s="10" t="s">
        <v>1496</v>
      </c>
      <c r="E1514" s="27" t="s">
        <v>1497</v>
      </c>
      <c r="F1514" s="28" t="s">
        <v>148</v>
      </c>
      <c r="G1514" s="29">
        <v>0.35</v>
      </c>
      <c r="H1514" s="28">
        <v>0</v>
      </c>
      <c r="I1514" s="28">
        <f>ROUND(G1514*H1514,6)</f>
        <v>0</v>
      </c>
      <c r="L1514" s="30">
        <v>0</v>
      </c>
      <c r="M1514" s="31">
        <f>ROUND(ROUND(L1514,2)*ROUND(G1514,3),2)</f>
        <v>0</v>
      </c>
      <c r="N1514" s="28" t="s">
        <v>52</v>
      </c>
      <c r="O1514">
        <f>(M1514*21)/100</f>
        <v>0</v>
      </c>
      <c r="P1514" t="s">
        <v>47</v>
      </c>
    </row>
    <row r="1515" spans="1:5" ht="13.2" customHeight="1">
      <c r="A1515" s="32" t="s">
        <v>48</v>
      </c>
      <c r="E1515" s="33" t="s">
        <v>1497</v>
      </c>
    </row>
    <row r="1516" spans="1:5" ht="13.2" customHeight="1">
      <c r="A1516" s="32" t="s">
        <v>49</v>
      </c>
      <c r="E1516" s="34" t="s">
        <v>43</v>
      </c>
    </row>
    <row r="1517" ht="13.2" customHeight="1">
      <c r="E1517" s="33" t="s">
        <v>282</v>
      </c>
    </row>
    <row r="1518" spans="1:16" ht="13.2" customHeight="1">
      <c r="A1518" t="s">
        <v>40</v>
      </c>
      <c r="B1518" s="10" t="s">
        <v>360</v>
      </c>
      <c r="C1518" s="10" t="s">
        <v>284</v>
      </c>
      <c r="E1518" s="27" t="s">
        <v>285</v>
      </c>
      <c r="F1518" s="28" t="s">
        <v>148</v>
      </c>
      <c r="G1518" s="29">
        <v>0.35</v>
      </c>
      <c r="H1518" s="28">
        <v>0</v>
      </c>
      <c r="I1518" s="28">
        <f>ROUND(G1518*H1518,6)</f>
        <v>0</v>
      </c>
      <c r="L1518" s="30">
        <v>0</v>
      </c>
      <c r="M1518" s="31">
        <f>ROUND(ROUND(L1518,2)*ROUND(G1518,3),2)</f>
        <v>0</v>
      </c>
      <c r="N1518" s="28" t="s">
        <v>52</v>
      </c>
      <c r="O1518">
        <f>(M1518*21)/100</f>
        <v>0</v>
      </c>
      <c r="P1518" t="s">
        <v>47</v>
      </c>
    </row>
    <row r="1519" spans="1:5" ht="13.2" customHeight="1">
      <c r="A1519" s="32" t="s">
        <v>48</v>
      </c>
      <c r="E1519" s="33" t="s">
        <v>286</v>
      </c>
    </row>
    <row r="1520" spans="1:5" ht="13.2" customHeight="1">
      <c r="A1520" s="32" t="s">
        <v>49</v>
      </c>
      <c r="E1520" s="34" t="s">
        <v>43</v>
      </c>
    </row>
    <row r="1521" ht="13.2" customHeight="1">
      <c r="E1521" s="33" t="s">
        <v>282</v>
      </c>
    </row>
    <row r="1522" spans="1:16" ht="13.2" customHeight="1">
      <c r="A1522" t="s">
        <v>40</v>
      </c>
      <c r="B1522" s="10" t="s">
        <v>300</v>
      </c>
      <c r="C1522" s="10" t="s">
        <v>288</v>
      </c>
      <c r="E1522" s="27" t="s">
        <v>289</v>
      </c>
      <c r="F1522" s="28" t="s">
        <v>148</v>
      </c>
      <c r="G1522" s="29">
        <v>0.35</v>
      </c>
      <c r="H1522" s="28">
        <v>0</v>
      </c>
      <c r="I1522" s="28">
        <f>ROUND(G1522*H1522,6)</f>
        <v>0</v>
      </c>
      <c r="L1522" s="30">
        <v>0</v>
      </c>
      <c r="M1522" s="31">
        <f>ROUND(ROUND(L1522,2)*ROUND(G1522,3),2)</f>
        <v>0</v>
      </c>
      <c r="N1522" s="28" t="s">
        <v>52</v>
      </c>
      <c r="O1522">
        <f>(M1522*21)/100</f>
        <v>0</v>
      </c>
      <c r="P1522" t="s">
        <v>47</v>
      </c>
    </row>
    <row r="1523" spans="1:5" ht="13.2" customHeight="1">
      <c r="A1523" s="32" t="s">
        <v>48</v>
      </c>
      <c r="E1523" s="33" t="s">
        <v>290</v>
      </c>
    </row>
    <row r="1524" spans="1:5" ht="13.2" customHeight="1">
      <c r="A1524" s="32" t="s">
        <v>49</v>
      </c>
      <c r="E1524" s="34" t="s">
        <v>43</v>
      </c>
    </row>
    <row r="1525" ht="13.2" customHeight="1">
      <c r="E1525" s="33" t="s">
        <v>282</v>
      </c>
    </row>
    <row r="1526" spans="1:13" ht="13.2" customHeight="1">
      <c r="A1526" t="s">
        <v>37</v>
      </c>
      <c r="C1526" s="11" t="s">
        <v>291</v>
      </c>
      <c r="E1526" s="35" t="s">
        <v>292</v>
      </c>
      <c r="J1526" s="31">
        <f>0</f>
        <v>0</v>
      </c>
      <c r="K1526" s="31">
        <f>0</f>
        <v>0</v>
      </c>
      <c r="L1526" s="31">
        <f>0+L1527+L1531+L1535+L1539</f>
        <v>0</v>
      </c>
      <c r="M1526" s="31">
        <f>0+M1527+M1531+M1535+M1539</f>
        <v>0</v>
      </c>
    </row>
    <row r="1527" spans="1:16" ht="13.2" customHeight="1">
      <c r="A1527" t="s">
        <v>40</v>
      </c>
      <c r="B1527" s="10" t="s">
        <v>370</v>
      </c>
      <c r="C1527" s="10" t="s">
        <v>1498</v>
      </c>
      <c r="E1527" s="27" t="s">
        <v>1499</v>
      </c>
      <c r="F1527" s="28" t="s">
        <v>155</v>
      </c>
      <c r="G1527" s="29">
        <v>2.439</v>
      </c>
      <c r="H1527" s="28">
        <v>0.55</v>
      </c>
      <c r="I1527" s="28">
        <f>ROUND(G1527*H1527,6)</f>
        <v>1.34145</v>
      </c>
      <c r="L1527" s="30">
        <v>0</v>
      </c>
      <c r="M1527" s="31">
        <f>ROUND(ROUND(L1527,2)*ROUND(G1527,3),2)</f>
        <v>0</v>
      </c>
      <c r="N1527" s="28" t="s">
        <v>52</v>
      </c>
      <c r="O1527">
        <f>(M1527*21)/100</f>
        <v>0</v>
      </c>
      <c r="P1527" t="s">
        <v>47</v>
      </c>
    </row>
    <row r="1528" spans="1:5" ht="13.2" customHeight="1">
      <c r="A1528" s="32" t="s">
        <v>48</v>
      </c>
      <c r="E1528" s="33" t="s">
        <v>1499</v>
      </c>
    </row>
    <row r="1529" spans="1:5" ht="52.8" customHeight="1">
      <c r="A1529" s="32" t="s">
        <v>49</v>
      </c>
      <c r="E1529" s="34" t="s">
        <v>1500</v>
      </c>
    </row>
    <row r="1530" ht="13.2" customHeight="1">
      <c r="E1530" s="33" t="s">
        <v>43</v>
      </c>
    </row>
    <row r="1531" spans="1:16" ht="13.2" customHeight="1">
      <c r="A1531" t="s">
        <v>40</v>
      </c>
      <c r="B1531" s="10" t="s">
        <v>364</v>
      </c>
      <c r="C1531" s="10" t="s">
        <v>310</v>
      </c>
      <c r="E1531" s="27" t="s">
        <v>311</v>
      </c>
      <c r="F1531" s="28" t="s">
        <v>155</v>
      </c>
      <c r="G1531" s="29">
        <v>2.323</v>
      </c>
      <c r="H1531" s="28">
        <v>0.00122</v>
      </c>
      <c r="I1531" s="28">
        <f>ROUND(G1531*H1531,6)</f>
        <v>0.002834</v>
      </c>
      <c r="L1531" s="30">
        <v>0</v>
      </c>
      <c r="M1531" s="31">
        <f>ROUND(ROUND(L1531,2)*ROUND(G1531,3),2)</f>
        <v>0</v>
      </c>
      <c r="N1531" s="28" t="s">
        <v>52</v>
      </c>
      <c r="O1531">
        <f>(M1531*21)/100</f>
        <v>0</v>
      </c>
      <c r="P1531" t="s">
        <v>47</v>
      </c>
    </row>
    <row r="1532" spans="1:5" ht="13.2" customHeight="1">
      <c r="A1532" s="32" t="s">
        <v>48</v>
      </c>
      <c r="E1532" s="33" t="s">
        <v>311</v>
      </c>
    </row>
    <row r="1533" spans="1:5" ht="13.2" customHeight="1">
      <c r="A1533" s="32" t="s">
        <v>49</v>
      </c>
      <c r="E1533" s="34" t="s">
        <v>1501</v>
      </c>
    </row>
    <row r="1534" ht="13.2" customHeight="1">
      <c r="E1534" s="33" t="s">
        <v>308</v>
      </c>
    </row>
    <row r="1535" spans="1:16" ht="13.2" customHeight="1">
      <c r="A1535" t="s">
        <v>40</v>
      </c>
      <c r="B1535" s="10" t="s">
        <v>367</v>
      </c>
      <c r="C1535" s="10" t="s">
        <v>1502</v>
      </c>
      <c r="E1535" s="27" t="s">
        <v>1503</v>
      </c>
      <c r="F1535" s="28" t="s">
        <v>81</v>
      </c>
      <c r="G1535" s="29">
        <v>92.65</v>
      </c>
      <c r="H1535" s="28">
        <v>0</v>
      </c>
      <c r="I1535" s="28">
        <f>ROUND(G1535*H1535,6)</f>
        <v>0</v>
      </c>
      <c r="L1535" s="30">
        <v>0</v>
      </c>
      <c r="M1535" s="31">
        <f>ROUND(ROUND(L1535,2)*ROUND(G1535,3),2)</f>
        <v>0</v>
      </c>
      <c r="N1535" s="28" t="s">
        <v>52</v>
      </c>
      <c r="O1535">
        <f>(M1535*21)/100</f>
        <v>0</v>
      </c>
      <c r="P1535" t="s">
        <v>47</v>
      </c>
    </row>
    <row r="1536" spans="1:5" ht="13.2" customHeight="1">
      <c r="A1536" s="32" t="s">
        <v>48</v>
      </c>
      <c r="E1536" s="33" t="s">
        <v>1504</v>
      </c>
    </row>
    <row r="1537" spans="1:5" ht="39.6" customHeight="1">
      <c r="A1537" s="32" t="s">
        <v>49</v>
      </c>
      <c r="E1537" s="34" t="s">
        <v>1505</v>
      </c>
    </row>
    <row r="1538" ht="13.2" customHeight="1">
      <c r="E1538" s="33" t="s">
        <v>1506</v>
      </c>
    </row>
    <row r="1539" spans="1:16" ht="13.2" customHeight="1">
      <c r="A1539" t="s">
        <v>40</v>
      </c>
      <c r="B1539" s="10" t="s">
        <v>374</v>
      </c>
      <c r="C1539" s="10" t="s">
        <v>1507</v>
      </c>
      <c r="E1539" s="27" t="s">
        <v>1508</v>
      </c>
      <c r="F1539" s="28" t="s">
        <v>155</v>
      </c>
      <c r="G1539" s="29">
        <v>2.323</v>
      </c>
      <c r="H1539" s="28">
        <v>0.02337</v>
      </c>
      <c r="I1539" s="28">
        <f>ROUND(G1539*H1539,6)</f>
        <v>0.054289</v>
      </c>
      <c r="L1539" s="30">
        <v>0</v>
      </c>
      <c r="M1539" s="31">
        <f>ROUND(ROUND(L1539,2)*ROUND(G1539,3),2)</f>
        <v>0</v>
      </c>
      <c r="N1539" s="28" t="s">
        <v>52</v>
      </c>
      <c r="O1539">
        <f>(M1539*21)/100</f>
        <v>0</v>
      </c>
      <c r="P1539" t="s">
        <v>47</v>
      </c>
    </row>
    <row r="1540" spans="1:5" ht="13.2" customHeight="1">
      <c r="A1540" s="32" t="s">
        <v>48</v>
      </c>
      <c r="E1540" s="33" t="s">
        <v>1508</v>
      </c>
    </row>
    <row r="1541" spans="1:5" ht="39.6" customHeight="1">
      <c r="A1541" s="32" t="s">
        <v>49</v>
      </c>
      <c r="E1541" s="34" t="s">
        <v>1509</v>
      </c>
    </row>
    <row r="1542" ht="13.2" customHeight="1">
      <c r="E1542" s="33" t="s">
        <v>1510</v>
      </c>
    </row>
    <row r="1543" spans="1:13" ht="13.2" customHeight="1">
      <c r="A1543" t="s">
        <v>37</v>
      </c>
      <c r="C1543" s="11" t="s">
        <v>775</v>
      </c>
      <c r="E1543" s="35" t="s">
        <v>776</v>
      </c>
      <c r="J1543" s="31">
        <f>0</f>
        <v>0</v>
      </c>
      <c r="K1543" s="31">
        <f>0</f>
        <v>0</v>
      </c>
      <c r="L1543" s="31">
        <f>0+L1544+L1548+L1552+L1556+L1560+L1564+L1568+L1572+L1576+L1580+L1584+L1588+L1592+L1596+L1600+L1604</f>
        <v>0</v>
      </c>
      <c r="M1543" s="31">
        <f>0+M1544+M1548+M1552+M1556+M1560+M1564+M1568+M1572+M1576+M1580+M1584+M1588+M1592+M1596+M1600+M1604</f>
        <v>0</v>
      </c>
    </row>
    <row r="1544" spans="1:16" ht="13.2" customHeight="1">
      <c r="A1544" t="s">
        <v>40</v>
      </c>
      <c r="B1544" s="10" t="s">
        <v>437</v>
      </c>
      <c r="C1544" s="10" t="s">
        <v>1511</v>
      </c>
      <c r="E1544" s="27" t="s">
        <v>1512</v>
      </c>
      <c r="F1544" s="28" t="s">
        <v>148</v>
      </c>
      <c r="G1544" s="29">
        <v>0.008</v>
      </c>
      <c r="H1544" s="28">
        <v>1</v>
      </c>
      <c r="I1544" s="28">
        <f>ROUND(G1544*H1544,6)</f>
        <v>0.008</v>
      </c>
      <c r="L1544" s="30">
        <v>0</v>
      </c>
      <c r="M1544" s="31">
        <f>ROUND(ROUND(L1544,2)*ROUND(G1544,3),2)</f>
        <v>0</v>
      </c>
      <c r="N1544" s="28" t="s">
        <v>52</v>
      </c>
      <c r="O1544">
        <f>(M1544*21)/100</f>
        <v>0</v>
      </c>
      <c r="P1544" t="s">
        <v>47</v>
      </c>
    </row>
    <row r="1545" spans="1:5" ht="13.2" customHeight="1">
      <c r="A1545" s="32" t="s">
        <v>48</v>
      </c>
      <c r="E1545" s="33" t="s">
        <v>1512</v>
      </c>
    </row>
    <row r="1546" spans="1:5" ht="13.2" customHeight="1">
      <c r="A1546" s="32" t="s">
        <v>49</v>
      </c>
      <c r="E1546" s="34" t="s">
        <v>1513</v>
      </c>
    </row>
    <row r="1547" ht="13.2" customHeight="1">
      <c r="E1547" s="33" t="s">
        <v>43</v>
      </c>
    </row>
    <row r="1548" spans="1:16" ht="13.2" customHeight="1">
      <c r="A1548" t="s">
        <v>40</v>
      </c>
      <c r="B1548" s="10" t="s">
        <v>400</v>
      </c>
      <c r="C1548" s="10" t="s">
        <v>1514</v>
      </c>
      <c r="E1548" s="27" t="s">
        <v>1515</v>
      </c>
      <c r="F1548" s="28" t="s">
        <v>148</v>
      </c>
      <c r="G1548" s="29">
        <v>0.009</v>
      </c>
      <c r="H1548" s="28">
        <v>1</v>
      </c>
      <c r="I1548" s="28">
        <f>ROUND(G1548*H1548,6)</f>
        <v>0.009</v>
      </c>
      <c r="L1548" s="30">
        <v>0</v>
      </c>
      <c r="M1548" s="31">
        <f>ROUND(ROUND(L1548,2)*ROUND(G1548,3),2)</f>
        <v>0</v>
      </c>
      <c r="N1548" s="28" t="s">
        <v>57</v>
      </c>
      <c r="O1548">
        <f>(M1548*21)/100</f>
        <v>0</v>
      </c>
      <c r="P1548" t="s">
        <v>47</v>
      </c>
    </row>
    <row r="1549" spans="1:5" ht="13.2" customHeight="1">
      <c r="A1549" s="32" t="s">
        <v>48</v>
      </c>
      <c r="E1549" s="33" t="s">
        <v>1515</v>
      </c>
    </row>
    <row r="1550" spans="1:5" ht="13.2" customHeight="1">
      <c r="A1550" s="32" t="s">
        <v>49</v>
      </c>
      <c r="E1550" s="34" t="s">
        <v>1516</v>
      </c>
    </row>
    <row r="1551" ht="13.2" customHeight="1">
      <c r="E1551" s="33" t="s">
        <v>43</v>
      </c>
    </row>
    <row r="1552" spans="1:16" ht="13.2" customHeight="1">
      <c r="A1552" t="s">
        <v>40</v>
      </c>
      <c r="B1552" s="10" t="s">
        <v>427</v>
      </c>
      <c r="C1552" s="10" t="s">
        <v>151</v>
      </c>
      <c r="E1552" s="27" t="s">
        <v>152</v>
      </c>
      <c r="F1552" s="28" t="s">
        <v>148</v>
      </c>
      <c r="G1552" s="29">
        <v>0.302</v>
      </c>
      <c r="H1552" s="28">
        <v>1</v>
      </c>
      <c r="I1552" s="28">
        <f>ROUND(G1552*H1552,6)</f>
        <v>0.302</v>
      </c>
      <c r="L1552" s="30">
        <v>0</v>
      </c>
      <c r="M1552" s="31">
        <f>ROUND(ROUND(L1552,2)*ROUND(G1552,3),2)</f>
        <v>0</v>
      </c>
      <c r="N1552" s="28" t="s">
        <v>52</v>
      </c>
      <c r="O1552">
        <f>(M1552*21)/100</f>
        <v>0</v>
      </c>
      <c r="P1552" t="s">
        <v>47</v>
      </c>
    </row>
    <row r="1553" spans="1:5" ht="13.2" customHeight="1">
      <c r="A1553" s="32" t="s">
        <v>48</v>
      </c>
      <c r="E1553" s="33" t="s">
        <v>152</v>
      </c>
    </row>
    <row r="1554" spans="1:5" ht="39.6" customHeight="1">
      <c r="A1554" s="32" t="s">
        <v>49</v>
      </c>
      <c r="E1554" s="34" t="s">
        <v>1517</v>
      </c>
    </row>
    <row r="1555" ht="13.2" customHeight="1">
      <c r="E1555" s="33" t="s">
        <v>43</v>
      </c>
    </row>
    <row r="1556" spans="1:16" ht="13.2" customHeight="1">
      <c r="A1556" t="s">
        <v>40</v>
      </c>
      <c r="B1556" s="10" t="s">
        <v>397</v>
      </c>
      <c r="C1556" s="10" t="s">
        <v>1518</v>
      </c>
      <c r="E1556" s="27" t="s">
        <v>1519</v>
      </c>
      <c r="F1556" s="28" t="s">
        <v>148</v>
      </c>
      <c r="G1556" s="29">
        <v>0.642</v>
      </c>
      <c r="H1556" s="28">
        <v>1</v>
      </c>
      <c r="I1556" s="28">
        <f>ROUND(G1556*H1556,6)</f>
        <v>0.642</v>
      </c>
      <c r="L1556" s="30">
        <v>0</v>
      </c>
      <c r="M1556" s="31">
        <f>ROUND(ROUND(L1556,2)*ROUND(G1556,3),2)</f>
        <v>0</v>
      </c>
      <c r="N1556" s="28" t="s">
        <v>52</v>
      </c>
      <c r="O1556">
        <f>(M1556*21)/100</f>
        <v>0</v>
      </c>
      <c r="P1556" t="s">
        <v>47</v>
      </c>
    </row>
    <row r="1557" spans="1:5" ht="13.2" customHeight="1">
      <c r="A1557" s="32" t="s">
        <v>48</v>
      </c>
      <c r="E1557" s="33" t="s">
        <v>1519</v>
      </c>
    </row>
    <row r="1558" spans="1:5" ht="39.6" customHeight="1">
      <c r="A1558" s="32" t="s">
        <v>49</v>
      </c>
      <c r="E1558" s="34" t="s">
        <v>1520</v>
      </c>
    </row>
    <row r="1559" ht="13.2" customHeight="1">
      <c r="E1559" s="33" t="s">
        <v>43</v>
      </c>
    </row>
    <row r="1560" spans="1:16" ht="13.2" customHeight="1">
      <c r="A1560" t="s">
        <v>40</v>
      </c>
      <c r="B1560" s="10" t="s">
        <v>430</v>
      </c>
      <c r="C1560" s="10" t="s">
        <v>1521</v>
      </c>
      <c r="E1560" s="27" t="s">
        <v>1522</v>
      </c>
      <c r="F1560" s="28" t="s">
        <v>148</v>
      </c>
      <c r="G1560" s="29">
        <v>0.246</v>
      </c>
      <c r="H1560" s="28">
        <v>1</v>
      </c>
      <c r="I1560" s="28">
        <f>ROUND(G1560*H1560,6)</f>
        <v>0.246</v>
      </c>
      <c r="L1560" s="30">
        <v>0</v>
      </c>
      <c r="M1560" s="31">
        <f>ROUND(ROUND(L1560,2)*ROUND(G1560,3),2)</f>
        <v>0</v>
      </c>
      <c r="N1560" s="28" t="s">
        <v>52</v>
      </c>
      <c r="O1560">
        <f>(M1560*21)/100</f>
        <v>0</v>
      </c>
      <c r="P1560" t="s">
        <v>47</v>
      </c>
    </row>
    <row r="1561" spans="1:5" ht="13.2" customHeight="1">
      <c r="A1561" s="32" t="s">
        <v>48</v>
      </c>
      <c r="E1561" s="33" t="s">
        <v>1522</v>
      </c>
    </row>
    <row r="1562" spans="1:5" ht="13.2" customHeight="1">
      <c r="A1562" s="32" t="s">
        <v>49</v>
      </c>
      <c r="E1562" s="34" t="s">
        <v>1523</v>
      </c>
    </row>
    <row r="1563" ht="13.2" customHeight="1">
      <c r="E1563" s="33" t="s">
        <v>43</v>
      </c>
    </row>
    <row r="1564" spans="1:16" ht="13.2" customHeight="1">
      <c r="A1564" t="s">
        <v>40</v>
      </c>
      <c r="B1564" s="10" t="s">
        <v>433</v>
      </c>
      <c r="C1564" s="10" t="s">
        <v>1524</v>
      </c>
      <c r="E1564" s="27" t="s">
        <v>1525</v>
      </c>
      <c r="F1564" s="28" t="s">
        <v>148</v>
      </c>
      <c r="G1564" s="29">
        <v>0.016</v>
      </c>
      <c r="H1564" s="28">
        <v>1</v>
      </c>
      <c r="I1564" s="28">
        <f>ROUND(G1564*H1564,6)</f>
        <v>0.016</v>
      </c>
      <c r="L1564" s="30">
        <v>0</v>
      </c>
      <c r="M1564" s="31">
        <f>ROUND(ROUND(L1564,2)*ROUND(G1564,3),2)</f>
        <v>0</v>
      </c>
      <c r="N1564" s="28" t="s">
        <v>52</v>
      </c>
      <c r="O1564">
        <f>(M1564*21)/100</f>
        <v>0</v>
      </c>
      <c r="P1564" t="s">
        <v>47</v>
      </c>
    </row>
    <row r="1565" spans="1:5" ht="13.2" customHeight="1">
      <c r="A1565" s="32" t="s">
        <v>48</v>
      </c>
      <c r="E1565" s="33" t="s">
        <v>1525</v>
      </c>
    </row>
    <row r="1566" spans="1:5" ht="39.6" customHeight="1">
      <c r="A1566" s="32" t="s">
        <v>49</v>
      </c>
      <c r="E1566" s="34" t="s">
        <v>1526</v>
      </c>
    </row>
    <row r="1567" ht="13.2" customHeight="1">
      <c r="E1567" s="33" t="s">
        <v>43</v>
      </c>
    </row>
    <row r="1568" spans="1:16" ht="13.2" customHeight="1">
      <c r="A1568" t="s">
        <v>40</v>
      </c>
      <c r="B1568" s="10" t="s">
        <v>382</v>
      </c>
      <c r="C1568" s="10" t="s">
        <v>1527</v>
      </c>
      <c r="E1568" s="27" t="s">
        <v>1528</v>
      </c>
      <c r="F1568" s="28" t="s">
        <v>63</v>
      </c>
      <c r="G1568" s="29">
        <v>7.9</v>
      </c>
      <c r="H1568" s="28">
        <v>0.016</v>
      </c>
      <c r="I1568" s="28">
        <f>ROUND(G1568*H1568,6)</f>
        <v>0.1264</v>
      </c>
      <c r="L1568" s="30">
        <v>0</v>
      </c>
      <c r="M1568" s="31">
        <f>ROUND(ROUND(L1568,2)*ROUND(G1568,3),2)</f>
        <v>0</v>
      </c>
      <c r="N1568" s="28" t="s">
        <v>52</v>
      </c>
      <c r="O1568">
        <f>(M1568*21)/100</f>
        <v>0</v>
      </c>
      <c r="P1568" t="s">
        <v>47</v>
      </c>
    </row>
    <row r="1569" spans="1:5" ht="13.2" customHeight="1">
      <c r="A1569" s="32" t="s">
        <v>48</v>
      </c>
      <c r="E1569" s="33" t="s">
        <v>1528</v>
      </c>
    </row>
    <row r="1570" spans="1:5" ht="66" customHeight="1">
      <c r="A1570" s="32" t="s">
        <v>49</v>
      </c>
      <c r="E1570" s="34" t="s">
        <v>1529</v>
      </c>
    </row>
    <row r="1571" ht="13.2" customHeight="1">
      <c r="E1571" s="33" t="s">
        <v>43</v>
      </c>
    </row>
    <row r="1572" spans="1:16" ht="13.2" customHeight="1">
      <c r="A1572" t="s">
        <v>40</v>
      </c>
      <c r="B1572" s="10" t="s">
        <v>409</v>
      </c>
      <c r="C1572" s="10" t="s">
        <v>1530</v>
      </c>
      <c r="E1572" s="27" t="s">
        <v>1531</v>
      </c>
      <c r="F1572" s="28" t="s">
        <v>81</v>
      </c>
      <c r="G1572" s="29">
        <v>20.37</v>
      </c>
      <c r="H1572" s="28">
        <v>0.0002</v>
      </c>
      <c r="I1572" s="28">
        <f>ROUND(G1572*H1572,6)</f>
        <v>0.004074</v>
      </c>
      <c r="L1572" s="30">
        <v>0</v>
      </c>
      <c r="M1572" s="31">
        <f>ROUND(ROUND(L1572,2)*ROUND(G1572,3),2)</f>
        <v>0</v>
      </c>
      <c r="N1572" s="28" t="s">
        <v>52</v>
      </c>
      <c r="O1572">
        <f>(M1572*21)/100</f>
        <v>0</v>
      </c>
      <c r="P1572" t="s">
        <v>47</v>
      </c>
    </row>
    <row r="1573" spans="1:5" ht="13.2" customHeight="1">
      <c r="A1573" s="32" t="s">
        <v>48</v>
      </c>
      <c r="E1573" s="33" t="s">
        <v>1531</v>
      </c>
    </row>
    <row r="1574" spans="1:5" ht="13.2" customHeight="1">
      <c r="A1574" s="32" t="s">
        <v>49</v>
      </c>
      <c r="E1574" s="34" t="s">
        <v>43</v>
      </c>
    </row>
    <row r="1575" ht="13.2" customHeight="1">
      <c r="E1575" s="33" t="s">
        <v>43</v>
      </c>
    </row>
    <row r="1576" spans="1:16" ht="13.2" customHeight="1">
      <c r="A1576" t="s">
        <v>40</v>
      </c>
      <c r="B1576" s="10" t="s">
        <v>378</v>
      </c>
      <c r="C1576" s="10" t="s">
        <v>1532</v>
      </c>
      <c r="E1576" s="27" t="s">
        <v>1533</v>
      </c>
      <c r="F1576" s="28" t="s">
        <v>63</v>
      </c>
      <c r="G1576" s="29">
        <v>7.9</v>
      </c>
      <c r="H1576" s="28">
        <v>0</v>
      </c>
      <c r="I1576" s="28">
        <f>ROUND(G1576*H1576,6)</f>
        <v>0</v>
      </c>
      <c r="L1576" s="30">
        <v>0</v>
      </c>
      <c r="M1576" s="31">
        <f>ROUND(ROUND(L1576,2)*ROUND(G1576,3),2)</f>
        <v>0</v>
      </c>
      <c r="N1576" s="28" t="s">
        <v>52</v>
      </c>
      <c r="O1576">
        <f>(M1576*21)/100</f>
        <v>0</v>
      </c>
      <c r="P1576" t="s">
        <v>47</v>
      </c>
    </row>
    <row r="1577" spans="1:5" ht="13.2" customHeight="1">
      <c r="A1577" s="32" t="s">
        <v>48</v>
      </c>
      <c r="E1577" s="33" t="s">
        <v>1533</v>
      </c>
    </row>
    <row r="1578" spans="1:5" ht="66" customHeight="1">
      <c r="A1578" s="32" t="s">
        <v>49</v>
      </c>
      <c r="E1578" s="34" t="s">
        <v>1529</v>
      </c>
    </row>
    <row r="1579" ht="13.2" customHeight="1">
      <c r="E1579" s="33" t="s">
        <v>1534</v>
      </c>
    </row>
    <row r="1580" spans="1:16" ht="13.2" customHeight="1">
      <c r="A1580" t="s">
        <v>40</v>
      </c>
      <c r="B1580" s="10" t="s">
        <v>403</v>
      </c>
      <c r="C1580" s="10" t="s">
        <v>1535</v>
      </c>
      <c r="E1580" s="27" t="s">
        <v>1536</v>
      </c>
      <c r="F1580" s="28" t="s">
        <v>81</v>
      </c>
      <c r="G1580" s="29">
        <v>19.4</v>
      </c>
      <c r="H1580" s="28">
        <v>0</v>
      </c>
      <c r="I1580" s="28">
        <f>ROUND(G1580*H1580,6)</f>
        <v>0</v>
      </c>
      <c r="L1580" s="30">
        <v>0</v>
      </c>
      <c r="M1580" s="31">
        <f>ROUND(ROUND(L1580,2)*ROUND(G1580,3),2)</f>
        <v>0</v>
      </c>
      <c r="N1580" s="28" t="s">
        <v>52</v>
      </c>
      <c r="O1580">
        <f>(M1580*21)/100</f>
        <v>0</v>
      </c>
      <c r="P1580" t="s">
        <v>47</v>
      </c>
    </row>
    <row r="1581" spans="1:5" ht="13.2" customHeight="1">
      <c r="A1581" s="32" t="s">
        <v>48</v>
      </c>
      <c r="E1581" s="33" t="s">
        <v>1536</v>
      </c>
    </row>
    <row r="1582" spans="1:5" ht="66" customHeight="1">
      <c r="A1582" s="32" t="s">
        <v>49</v>
      </c>
      <c r="E1582" s="34" t="s">
        <v>1537</v>
      </c>
    </row>
    <row r="1583" ht="13.2" customHeight="1">
      <c r="E1583" s="33" t="s">
        <v>1534</v>
      </c>
    </row>
    <row r="1584" spans="1:16" ht="13.2" customHeight="1">
      <c r="A1584" t="s">
        <v>40</v>
      </c>
      <c r="B1584" s="10" t="s">
        <v>414</v>
      </c>
      <c r="C1584" s="10" t="s">
        <v>816</v>
      </c>
      <c r="E1584" s="27" t="s">
        <v>817</v>
      </c>
      <c r="F1584" s="28" t="s">
        <v>323</v>
      </c>
      <c r="G1584" s="29">
        <v>33.358</v>
      </c>
      <c r="H1584" s="28">
        <v>7E-05</v>
      </c>
      <c r="I1584" s="28">
        <f>ROUND(G1584*H1584,6)</f>
        <v>0.002335</v>
      </c>
      <c r="L1584" s="30">
        <v>0</v>
      </c>
      <c r="M1584" s="31">
        <f>ROUND(ROUND(L1584,2)*ROUND(G1584,3),2)</f>
        <v>0</v>
      </c>
      <c r="N1584" s="28" t="s">
        <v>52</v>
      </c>
      <c r="O1584">
        <f>(M1584*21)/100</f>
        <v>0</v>
      </c>
      <c r="P1584" t="s">
        <v>47</v>
      </c>
    </row>
    <row r="1585" spans="1:5" ht="13.2" customHeight="1">
      <c r="A1585" s="32" t="s">
        <v>48</v>
      </c>
      <c r="E1585" s="33" t="s">
        <v>817</v>
      </c>
    </row>
    <row r="1586" spans="1:5" ht="79.2" customHeight="1">
      <c r="A1586" s="32" t="s">
        <v>49</v>
      </c>
      <c r="E1586" s="34" t="s">
        <v>1538</v>
      </c>
    </row>
    <row r="1587" ht="13.2" customHeight="1">
      <c r="E1587" s="33" t="s">
        <v>819</v>
      </c>
    </row>
    <row r="1588" spans="1:16" ht="13.2" customHeight="1">
      <c r="A1588" t="s">
        <v>40</v>
      </c>
      <c r="B1588" s="10" t="s">
        <v>419</v>
      </c>
      <c r="C1588" s="10" t="s">
        <v>1539</v>
      </c>
      <c r="E1588" s="27" t="s">
        <v>1540</v>
      </c>
      <c r="F1588" s="28" t="s">
        <v>323</v>
      </c>
      <c r="G1588" s="29">
        <v>475.392</v>
      </c>
      <c r="H1588" s="28">
        <v>5E-05</v>
      </c>
      <c r="I1588" s="28">
        <f>ROUND(G1588*H1588,6)</f>
        <v>0.02377</v>
      </c>
      <c r="L1588" s="30">
        <v>0</v>
      </c>
      <c r="M1588" s="31">
        <f>ROUND(ROUND(L1588,2)*ROUND(G1588,3),2)</f>
        <v>0</v>
      </c>
      <c r="N1588" s="28" t="s">
        <v>52</v>
      </c>
      <c r="O1588">
        <f>(M1588*21)/100</f>
        <v>0</v>
      </c>
      <c r="P1588" t="s">
        <v>47</v>
      </c>
    </row>
    <row r="1589" spans="1:5" ht="13.2" customHeight="1">
      <c r="A1589" s="32" t="s">
        <v>48</v>
      </c>
      <c r="E1589" s="33" t="s">
        <v>1540</v>
      </c>
    </row>
    <row r="1590" spans="1:5" ht="66" customHeight="1">
      <c r="A1590" s="32" t="s">
        <v>49</v>
      </c>
      <c r="E1590" s="34" t="s">
        <v>1541</v>
      </c>
    </row>
    <row r="1591" ht="13.2" customHeight="1">
      <c r="E1591" s="33" t="s">
        <v>819</v>
      </c>
    </row>
    <row r="1592" spans="1:16" ht="13.2" customHeight="1">
      <c r="A1592" t="s">
        <v>40</v>
      </c>
      <c r="B1592" s="10" t="s">
        <v>423</v>
      </c>
      <c r="C1592" s="10" t="s">
        <v>1542</v>
      </c>
      <c r="E1592" s="27" t="s">
        <v>1543</v>
      </c>
      <c r="F1592" s="28" t="s">
        <v>323</v>
      </c>
      <c r="G1592" s="29">
        <v>642.296</v>
      </c>
      <c r="H1592" s="28">
        <v>5E-05</v>
      </c>
      <c r="I1592" s="28">
        <f>ROUND(G1592*H1592,6)</f>
        <v>0.032115</v>
      </c>
      <c r="L1592" s="30">
        <v>0</v>
      </c>
      <c r="M1592" s="31">
        <f>ROUND(ROUND(L1592,2)*ROUND(G1592,3),2)</f>
        <v>0</v>
      </c>
      <c r="N1592" s="28" t="s">
        <v>52</v>
      </c>
      <c r="O1592">
        <f>(M1592*21)/100</f>
        <v>0</v>
      </c>
      <c r="P1592" t="s">
        <v>47</v>
      </c>
    </row>
    <row r="1593" spans="1:5" ht="13.2" customHeight="1">
      <c r="A1593" s="32" t="s">
        <v>48</v>
      </c>
      <c r="E1593" s="33" t="s">
        <v>1543</v>
      </c>
    </row>
    <row r="1594" spans="1:5" ht="52.8" customHeight="1">
      <c r="A1594" s="32" t="s">
        <v>49</v>
      </c>
      <c r="E1594" s="34" t="s">
        <v>1544</v>
      </c>
    </row>
    <row r="1595" ht="13.2" customHeight="1">
      <c r="E1595" s="33" t="s">
        <v>819</v>
      </c>
    </row>
    <row r="1596" spans="1:16" ht="13.2" customHeight="1">
      <c r="A1596" t="s">
        <v>40</v>
      </c>
      <c r="B1596" s="10" t="s">
        <v>1545</v>
      </c>
      <c r="C1596" s="10" t="s">
        <v>1546</v>
      </c>
      <c r="E1596" s="27" t="s">
        <v>1547</v>
      </c>
      <c r="F1596" s="28" t="s">
        <v>148</v>
      </c>
      <c r="G1596" s="29">
        <v>1.412</v>
      </c>
      <c r="H1596" s="28">
        <v>0</v>
      </c>
      <c r="I1596" s="28">
        <f>ROUND(G1596*H1596,6)</f>
        <v>0</v>
      </c>
      <c r="L1596" s="30">
        <v>0</v>
      </c>
      <c r="M1596" s="31">
        <f>ROUND(ROUND(L1596,2)*ROUND(G1596,3),2)</f>
        <v>0</v>
      </c>
      <c r="N1596" s="28" t="s">
        <v>52</v>
      </c>
      <c r="O1596">
        <f>(M1596*21)/100</f>
        <v>0</v>
      </c>
      <c r="P1596" t="s">
        <v>47</v>
      </c>
    </row>
    <row r="1597" spans="1:5" ht="13.2" customHeight="1">
      <c r="A1597" s="32" t="s">
        <v>48</v>
      </c>
      <c r="E1597" s="33" t="s">
        <v>1547</v>
      </c>
    </row>
    <row r="1598" spans="1:5" ht="13.2" customHeight="1">
      <c r="A1598" s="32" t="s">
        <v>49</v>
      </c>
      <c r="E1598" s="34" t="s">
        <v>43</v>
      </c>
    </row>
    <row r="1599" ht="13.2" customHeight="1">
      <c r="E1599" s="33" t="s">
        <v>865</v>
      </c>
    </row>
    <row r="1600" spans="1:16" ht="13.2" customHeight="1">
      <c r="A1600" t="s">
        <v>40</v>
      </c>
      <c r="B1600" s="10" t="s">
        <v>444</v>
      </c>
      <c r="C1600" s="10" t="s">
        <v>867</v>
      </c>
      <c r="E1600" s="27" t="s">
        <v>868</v>
      </c>
      <c r="F1600" s="28" t="s">
        <v>148</v>
      </c>
      <c r="G1600" s="29">
        <v>1.412</v>
      </c>
      <c r="H1600" s="28">
        <v>0</v>
      </c>
      <c r="I1600" s="28">
        <f>ROUND(G1600*H1600,6)</f>
        <v>0</v>
      </c>
      <c r="L1600" s="30">
        <v>0</v>
      </c>
      <c r="M1600" s="31">
        <f>ROUND(ROUND(L1600,2)*ROUND(G1600,3),2)</f>
        <v>0</v>
      </c>
      <c r="N1600" s="28" t="s">
        <v>52</v>
      </c>
      <c r="O1600">
        <f>(M1600*21)/100</f>
        <v>0</v>
      </c>
      <c r="P1600" t="s">
        <v>47</v>
      </c>
    </row>
    <row r="1601" spans="1:5" ht="13.2" customHeight="1">
      <c r="A1601" s="32" t="s">
        <v>48</v>
      </c>
      <c r="E1601" s="33" t="s">
        <v>869</v>
      </c>
    </row>
    <row r="1602" spans="1:5" ht="13.2" customHeight="1">
      <c r="A1602" s="32" t="s">
        <v>49</v>
      </c>
      <c r="E1602" s="34" t="s">
        <v>43</v>
      </c>
    </row>
    <row r="1603" ht="13.2" customHeight="1">
      <c r="E1603" s="33" t="s">
        <v>865</v>
      </c>
    </row>
    <row r="1604" spans="1:16" ht="13.2" customHeight="1">
      <c r="A1604" t="s">
        <v>40</v>
      </c>
      <c r="B1604" s="10" t="s">
        <v>450</v>
      </c>
      <c r="C1604" s="10" t="s">
        <v>871</v>
      </c>
      <c r="E1604" s="27" t="s">
        <v>872</v>
      </c>
      <c r="F1604" s="28" t="s">
        <v>148</v>
      </c>
      <c r="G1604" s="29">
        <v>1.412</v>
      </c>
      <c r="H1604" s="28">
        <v>0</v>
      </c>
      <c r="I1604" s="28">
        <f>ROUND(G1604*H1604,6)</f>
        <v>0</v>
      </c>
      <c r="L1604" s="30">
        <v>0</v>
      </c>
      <c r="M1604" s="31">
        <f>ROUND(ROUND(L1604,2)*ROUND(G1604,3),2)</f>
        <v>0</v>
      </c>
      <c r="N1604" s="28" t="s">
        <v>52</v>
      </c>
      <c r="O1604">
        <f>(M1604*21)/100</f>
        <v>0</v>
      </c>
      <c r="P1604" t="s">
        <v>47</v>
      </c>
    </row>
    <row r="1605" spans="1:5" ht="13.2" customHeight="1">
      <c r="A1605" s="32" t="s">
        <v>48</v>
      </c>
      <c r="E1605" s="33" t="s">
        <v>873</v>
      </c>
    </row>
    <row r="1606" spans="1:5" ht="13.2" customHeight="1">
      <c r="A1606" s="32" t="s">
        <v>49</v>
      </c>
      <c r="E1606" s="34" t="s">
        <v>43</v>
      </c>
    </row>
    <row r="1607" ht="13.2" customHeight="1">
      <c r="E1607" s="33" t="s">
        <v>865</v>
      </c>
    </row>
    <row r="1608" spans="1:13" ht="13.2" customHeight="1">
      <c r="A1608" t="s">
        <v>37</v>
      </c>
      <c r="C1608" s="11" t="s">
        <v>1129</v>
      </c>
      <c r="E1608" s="35" t="s">
        <v>1130</v>
      </c>
      <c r="J1608" s="31">
        <f>0</f>
        <v>0</v>
      </c>
      <c r="K1608" s="31">
        <f>0</f>
        <v>0</v>
      </c>
      <c r="L1608" s="31">
        <f>0+L1609+L1613+L1617+L1621+L1625+L1629+L1633+L1637</f>
        <v>0</v>
      </c>
      <c r="M1608" s="31">
        <f>0+M1609+M1613+M1617+M1621+M1625+M1629+M1633+M1637</f>
        <v>0</v>
      </c>
    </row>
    <row r="1609" spans="1:16" ht="13.2" customHeight="1">
      <c r="A1609" t="s">
        <v>40</v>
      </c>
      <c r="B1609" s="10" t="s">
        <v>455</v>
      </c>
      <c r="C1609" s="10" t="s">
        <v>1132</v>
      </c>
      <c r="E1609" s="27" t="s">
        <v>1133</v>
      </c>
      <c r="F1609" s="28" t="s">
        <v>63</v>
      </c>
      <c r="G1609" s="29">
        <v>33.68</v>
      </c>
      <c r="H1609" s="28">
        <v>7E-05</v>
      </c>
      <c r="I1609" s="28">
        <f>ROUND(G1609*H1609,6)</f>
        <v>0.002358</v>
      </c>
      <c r="L1609" s="30">
        <v>0</v>
      </c>
      <c r="M1609" s="31">
        <f>ROUND(ROUND(L1609,2)*ROUND(G1609,3),2)</f>
        <v>0</v>
      </c>
      <c r="N1609" s="28" t="s">
        <v>52</v>
      </c>
      <c r="O1609">
        <f>(M1609*21)/100</f>
        <v>0</v>
      </c>
      <c r="P1609" t="s">
        <v>47</v>
      </c>
    </row>
    <row r="1610" spans="1:5" ht="13.2" customHeight="1">
      <c r="A1610" s="32" t="s">
        <v>48</v>
      </c>
      <c r="E1610" s="33" t="s">
        <v>1133</v>
      </c>
    </row>
    <row r="1611" spans="1:5" ht="92.4" customHeight="1">
      <c r="A1611" s="32" t="s">
        <v>49</v>
      </c>
      <c r="E1611" s="34" t="s">
        <v>1548</v>
      </c>
    </row>
    <row r="1612" ht="13.2" customHeight="1">
      <c r="E1612" s="33" t="s">
        <v>43</v>
      </c>
    </row>
    <row r="1613" spans="1:16" ht="13.2" customHeight="1">
      <c r="A1613" t="s">
        <v>40</v>
      </c>
      <c r="B1613" s="10" t="s">
        <v>461</v>
      </c>
      <c r="C1613" s="10" t="s">
        <v>1135</v>
      </c>
      <c r="E1613" s="27" t="s">
        <v>1136</v>
      </c>
      <c r="F1613" s="28" t="s">
        <v>63</v>
      </c>
      <c r="G1613" s="29">
        <v>33.68</v>
      </c>
      <c r="H1613" s="28">
        <v>0.00017</v>
      </c>
      <c r="I1613" s="28">
        <f>ROUND(G1613*H1613,6)</f>
        <v>0.005726</v>
      </c>
      <c r="L1613" s="30">
        <v>0</v>
      </c>
      <c r="M1613" s="31">
        <f>ROUND(ROUND(L1613,2)*ROUND(G1613,3),2)</f>
        <v>0</v>
      </c>
      <c r="N1613" s="28" t="s">
        <v>52</v>
      </c>
      <c r="O1613">
        <f>(M1613*21)/100</f>
        <v>0</v>
      </c>
      <c r="P1613" t="s">
        <v>47</v>
      </c>
    </row>
    <row r="1614" spans="1:5" ht="13.2" customHeight="1">
      <c r="A1614" s="32" t="s">
        <v>48</v>
      </c>
      <c r="E1614" s="33" t="s">
        <v>1136</v>
      </c>
    </row>
    <row r="1615" spans="1:5" ht="92.4" customHeight="1">
      <c r="A1615" s="32" t="s">
        <v>49</v>
      </c>
      <c r="E1615" s="34" t="s">
        <v>1548</v>
      </c>
    </row>
    <row r="1616" ht="13.2" customHeight="1">
      <c r="E1616" s="33" t="s">
        <v>43</v>
      </c>
    </row>
    <row r="1617" spans="1:16" ht="13.2" customHeight="1">
      <c r="A1617" t="s">
        <v>40</v>
      </c>
      <c r="B1617" s="10" t="s">
        <v>466</v>
      </c>
      <c r="C1617" s="10" t="s">
        <v>1145</v>
      </c>
      <c r="E1617" s="27" t="s">
        <v>1146</v>
      </c>
      <c r="F1617" s="28" t="s">
        <v>63</v>
      </c>
      <c r="G1617" s="29">
        <v>3.3</v>
      </c>
      <c r="H1617" s="28">
        <v>0</v>
      </c>
      <c r="I1617" s="28">
        <f>ROUND(G1617*H1617,6)</f>
        <v>0</v>
      </c>
      <c r="L1617" s="30">
        <v>0</v>
      </c>
      <c r="M1617" s="31">
        <f>ROUND(ROUND(L1617,2)*ROUND(G1617,3),2)</f>
        <v>0</v>
      </c>
      <c r="N1617" s="28" t="s">
        <v>52</v>
      </c>
      <c r="O1617">
        <f>(M1617*21)/100</f>
        <v>0</v>
      </c>
      <c r="P1617" t="s">
        <v>47</v>
      </c>
    </row>
    <row r="1618" spans="1:5" ht="13.2" customHeight="1">
      <c r="A1618" s="32" t="s">
        <v>48</v>
      </c>
      <c r="E1618" s="33" t="s">
        <v>1146</v>
      </c>
    </row>
    <row r="1619" spans="1:5" ht="13.2" customHeight="1">
      <c r="A1619" s="32" t="s">
        <v>49</v>
      </c>
      <c r="E1619" s="34" t="s">
        <v>1455</v>
      </c>
    </row>
    <row r="1620" ht="13.2" customHeight="1">
      <c r="E1620" s="33" t="s">
        <v>43</v>
      </c>
    </row>
    <row r="1621" spans="1:16" ht="13.2" customHeight="1">
      <c r="A1621" t="s">
        <v>40</v>
      </c>
      <c r="B1621" s="10" t="s">
        <v>471</v>
      </c>
      <c r="C1621" s="10" t="s">
        <v>1148</v>
      </c>
      <c r="E1621" s="27" t="s">
        <v>1149</v>
      </c>
      <c r="F1621" s="28" t="s">
        <v>63</v>
      </c>
      <c r="G1621" s="29">
        <v>3.3</v>
      </c>
      <c r="H1621" s="28">
        <v>0</v>
      </c>
      <c r="I1621" s="28">
        <f>ROUND(G1621*H1621,6)</f>
        <v>0</v>
      </c>
      <c r="L1621" s="30">
        <v>0</v>
      </c>
      <c r="M1621" s="31">
        <f>ROUND(ROUND(L1621,2)*ROUND(G1621,3),2)</f>
        <v>0</v>
      </c>
      <c r="N1621" s="28" t="s">
        <v>52</v>
      </c>
      <c r="O1621">
        <f>(M1621*21)/100</f>
        <v>0</v>
      </c>
      <c r="P1621" t="s">
        <v>47</v>
      </c>
    </row>
    <row r="1622" spans="1:5" ht="13.2" customHeight="1">
      <c r="A1622" s="32" t="s">
        <v>48</v>
      </c>
      <c r="E1622" s="33" t="s">
        <v>1149</v>
      </c>
    </row>
    <row r="1623" spans="1:5" ht="13.2" customHeight="1">
      <c r="A1623" s="32" t="s">
        <v>49</v>
      </c>
      <c r="E1623" s="34" t="s">
        <v>43</v>
      </c>
    </row>
    <row r="1624" ht="13.2" customHeight="1">
      <c r="E1624" s="33" t="s">
        <v>43</v>
      </c>
    </row>
    <row r="1625" spans="1:16" ht="13.2" customHeight="1">
      <c r="A1625" t="s">
        <v>40</v>
      </c>
      <c r="B1625" s="10" t="s">
        <v>476</v>
      </c>
      <c r="C1625" s="10" t="s">
        <v>1549</v>
      </c>
      <c r="E1625" s="27" t="s">
        <v>1550</v>
      </c>
      <c r="F1625" s="28" t="s">
        <v>63</v>
      </c>
      <c r="G1625" s="29">
        <v>3.3</v>
      </c>
      <c r="H1625" s="28">
        <v>0.0048</v>
      </c>
      <c r="I1625" s="28">
        <f>ROUND(G1625*H1625,6)</f>
        <v>0.01584</v>
      </c>
      <c r="L1625" s="30">
        <v>0</v>
      </c>
      <c r="M1625" s="31">
        <f>ROUND(ROUND(L1625,2)*ROUND(G1625,3),2)</f>
        <v>0</v>
      </c>
      <c r="N1625" s="28" t="s">
        <v>52</v>
      </c>
      <c r="O1625">
        <f>(M1625*21)/100</f>
        <v>0</v>
      </c>
      <c r="P1625" t="s">
        <v>47</v>
      </c>
    </row>
    <row r="1626" spans="1:5" ht="13.2" customHeight="1">
      <c r="A1626" s="32" t="s">
        <v>48</v>
      </c>
      <c r="E1626" s="33" t="s">
        <v>1550</v>
      </c>
    </row>
    <row r="1627" spans="1:5" ht="13.2" customHeight="1">
      <c r="A1627" s="32" t="s">
        <v>49</v>
      </c>
      <c r="E1627" s="34" t="s">
        <v>43</v>
      </c>
    </row>
    <row r="1628" ht="13.2" customHeight="1">
      <c r="E1628" s="33" t="s">
        <v>43</v>
      </c>
    </row>
    <row r="1629" spans="1:16" ht="13.2" customHeight="1">
      <c r="A1629" t="s">
        <v>40</v>
      </c>
      <c r="B1629" s="10" t="s">
        <v>481</v>
      </c>
      <c r="C1629" s="10" t="s">
        <v>1551</v>
      </c>
      <c r="E1629" s="27" t="s">
        <v>1552</v>
      </c>
      <c r="F1629" s="28" t="s">
        <v>63</v>
      </c>
      <c r="G1629" s="29">
        <v>3.3</v>
      </c>
      <c r="H1629" s="28">
        <v>0.0016</v>
      </c>
      <c r="I1629" s="28">
        <f>ROUND(G1629*H1629,6)</f>
        <v>0.00528</v>
      </c>
      <c r="L1629" s="30">
        <v>0</v>
      </c>
      <c r="M1629" s="31">
        <f>ROUND(ROUND(L1629,2)*ROUND(G1629,3),2)</f>
        <v>0</v>
      </c>
      <c r="N1629" s="28" t="s">
        <v>52</v>
      </c>
      <c r="O1629">
        <f>(M1629*21)/100</f>
        <v>0</v>
      </c>
      <c r="P1629" t="s">
        <v>47</v>
      </c>
    </row>
    <row r="1630" spans="1:5" ht="13.2" customHeight="1">
      <c r="A1630" s="32" t="s">
        <v>48</v>
      </c>
      <c r="E1630" s="33" t="s">
        <v>1552</v>
      </c>
    </row>
    <row r="1631" spans="1:5" ht="13.2" customHeight="1">
      <c r="A1631" s="32" t="s">
        <v>49</v>
      </c>
      <c r="E1631" s="34" t="s">
        <v>43</v>
      </c>
    </row>
    <row r="1632" ht="13.2" customHeight="1">
      <c r="E1632" s="33" t="s">
        <v>43</v>
      </c>
    </row>
    <row r="1633" spans="1:16" ht="13.2" customHeight="1">
      <c r="A1633" t="s">
        <v>40</v>
      </c>
      <c r="B1633" s="10" t="s">
        <v>485</v>
      </c>
      <c r="C1633" s="10" t="s">
        <v>1553</v>
      </c>
      <c r="E1633" s="27" t="s">
        <v>1554</v>
      </c>
      <c r="F1633" s="28" t="s">
        <v>63</v>
      </c>
      <c r="G1633" s="29">
        <v>3.3</v>
      </c>
      <c r="H1633" s="28">
        <v>0.00029</v>
      </c>
      <c r="I1633" s="28">
        <f>ROUND(G1633*H1633,6)</f>
        <v>0.000957</v>
      </c>
      <c r="L1633" s="30">
        <v>0</v>
      </c>
      <c r="M1633" s="31">
        <f>ROUND(ROUND(L1633,2)*ROUND(G1633,3),2)</f>
        <v>0</v>
      </c>
      <c r="N1633" s="28" t="s">
        <v>52</v>
      </c>
      <c r="O1633">
        <f>(M1633*21)/100</f>
        <v>0</v>
      </c>
      <c r="P1633" t="s">
        <v>47</v>
      </c>
    </row>
    <row r="1634" spans="1:5" ht="13.2" customHeight="1">
      <c r="A1634" s="32" t="s">
        <v>48</v>
      </c>
      <c r="E1634" s="33" t="s">
        <v>1554</v>
      </c>
    </row>
    <row r="1635" spans="1:5" ht="13.2" customHeight="1">
      <c r="A1635" s="32" t="s">
        <v>49</v>
      </c>
      <c r="E1635" s="34" t="s">
        <v>43</v>
      </c>
    </row>
    <row r="1636" ht="13.2" customHeight="1">
      <c r="E1636" s="33" t="s">
        <v>43</v>
      </c>
    </row>
    <row r="1637" spans="1:16" ht="13.2" customHeight="1">
      <c r="A1637" t="s">
        <v>40</v>
      </c>
      <c r="B1637" s="10" t="s">
        <v>574</v>
      </c>
      <c r="C1637" s="10" t="s">
        <v>1555</v>
      </c>
      <c r="E1637" s="27" t="s">
        <v>1556</v>
      </c>
      <c r="F1637" s="28" t="s">
        <v>63</v>
      </c>
      <c r="G1637" s="29">
        <v>3.3</v>
      </c>
      <c r="H1637" s="28">
        <v>0.0005</v>
      </c>
      <c r="I1637" s="28">
        <f>ROUND(G1637*H1637,6)</f>
        <v>0.00165</v>
      </c>
      <c r="L1637" s="30">
        <v>0</v>
      </c>
      <c r="M1637" s="31">
        <f>ROUND(ROUND(L1637,2)*ROUND(G1637,3),2)</f>
        <v>0</v>
      </c>
      <c r="N1637" s="28" t="s">
        <v>52</v>
      </c>
      <c r="O1637">
        <f>(M1637*21)/100</f>
        <v>0</v>
      </c>
      <c r="P1637" t="s">
        <v>47</v>
      </c>
    </row>
    <row r="1638" spans="1:5" ht="13.2" customHeight="1">
      <c r="A1638" s="32" t="s">
        <v>48</v>
      </c>
      <c r="E1638" s="33" t="s">
        <v>1556</v>
      </c>
    </row>
    <row r="1639" spans="1:5" ht="13.2" customHeight="1">
      <c r="A1639" s="32" t="s">
        <v>49</v>
      </c>
      <c r="E1639" s="34" t="s">
        <v>43</v>
      </c>
    </row>
    <row r="1640" ht="13.2" customHeight="1">
      <c r="E1640" s="33" t="s">
        <v>43</v>
      </c>
    </row>
    <row r="1641" spans="1:13" ht="13.2" customHeight="1">
      <c r="A1641" t="s">
        <v>37</v>
      </c>
      <c r="C1641" s="11" t="s">
        <v>78</v>
      </c>
      <c r="E1641" s="35" t="s">
        <v>1246</v>
      </c>
      <c r="J1641" s="31">
        <f>0</f>
        <v>0</v>
      </c>
      <c r="K1641" s="31">
        <f>0</f>
        <v>0</v>
      </c>
      <c r="L1641" s="31">
        <f>0+L1642+L1646+L1650</f>
        <v>0</v>
      </c>
      <c r="M1641" s="31">
        <f>0+M1642+M1646+M1650</f>
        <v>0</v>
      </c>
    </row>
    <row r="1642" spans="1:16" ht="13.2" customHeight="1">
      <c r="A1642" t="s">
        <v>40</v>
      </c>
      <c r="B1642" s="10" t="s">
        <v>269</v>
      </c>
      <c r="C1642" s="10" t="s">
        <v>1248</v>
      </c>
      <c r="E1642" s="27" t="s">
        <v>1249</v>
      </c>
      <c r="F1642" s="28" t="s">
        <v>63</v>
      </c>
      <c r="G1642" s="29">
        <v>36.056</v>
      </c>
      <c r="H1642" s="28">
        <v>0.00013</v>
      </c>
      <c r="I1642" s="28">
        <f>ROUND(G1642*H1642,6)</f>
        <v>0.004687</v>
      </c>
      <c r="L1642" s="30">
        <v>0</v>
      </c>
      <c r="M1642" s="31">
        <f>ROUND(ROUND(L1642,2)*ROUND(G1642,3),2)</f>
        <v>0</v>
      </c>
      <c r="N1642" s="28" t="s">
        <v>52</v>
      </c>
      <c r="O1642">
        <f>(M1642*21)/100</f>
        <v>0</v>
      </c>
      <c r="P1642" t="s">
        <v>47</v>
      </c>
    </row>
    <row r="1643" spans="1:5" ht="13.2" customHeight="1">
      <c r="A1643" s="32" t="s">
        <v>48</v>
      </c>
      <c r="E1643" s="33" t="s">
        <v>1249</v>
      </c>
    </row>
    <row r="1644" spans="1:5" ht="39.6" customHeight="1">
      <c r="A1644" s="32" t="s">
        <v>49</v>
      </c>
      <c r="E1644" s="34" t="s">
        <v>1557</v>
      </c>
    </row>
    <row r="1645" ht="13.2" customHeight="1">
      <c r="E1645" s="33" t="s">
        <v>1251</v>
      </c>
    </row>
    <row r="1646" spans="1:16" ht="13.2" customHeight="1">
      <c r="A1646" t="s">
        <v>40</v>
      </c>
      <c r="B1646" s="10" t="s">
        <v>272</v>
      </c>
      <c r="C1646" s="10" t="s">
        <v>1253</v>
      </c>
      <c r="E1646" s="27" t="s">
        <v>1254</v>
      </c>
      <c r="F1646" s="28" t="s">
        <v>63</v>
      </c>
      <c r="G1646" s="29">
        <v>36.056</v>
      </c>
      <c r="H1646" s="28">
        <v>0.00021</v>
      </c>
      <c r="I1646" s="28">
        <f>ROUND(G1646*H1646,6)</f>
        <v>0.007572</v>
      </c>
      <c r="L1646" s="30">
        <v>0</v>
      </c>
      <c r="M1646" s="31">
        <f>ROUND(ROUND(L1646,2)*ROUND(G1646,3),2)</f>
        <v>0</v>
      </c>
      <c r="N1646" s="28" t="s">
        <v>52</v>
      </c>
      <c r="O1646">
        <f>(M1646*21)/100</f>
        <v>0</v>
      </c>
      <c r="P1646" t="s">
        <v>47</v>
      </c>
    </row>
    <row r="1647" spans="1:5" ht="13.2" customHeight="1">
      <c r="A1647" s="32" t="s">
        <v>48</v>
      </c>
      <c r="E1647" s="33" t="s">
        <v>1254</v>
      </c>
    </row>
    <row r="1648" spans="1:5" ht="39.6" customHeight="1">
      <c r="A1648" s="32" t="s">
        <v>49</v>
      </c>
      <c r="E1648" s="34" t="s">
        <v>1557</v>
      </c>
    </row>
    <row r="1649" ht="13.2" customHeight="1">
      <c r="E1649" s="33" t="s">
        <v>1251</v>
      </c>
    </row>
    <row r="1650" spans="1:16" ht="13.2" customHeight="1">
      <c r="A1650" t="s">
        <v>40</v>
      </c>
      <c r="B1650" s="10" t="s">
        <v>279</v>
      </c>
      <c r="C1650" s="10" t="s">
        <v>1558</v>
      </c>
      <c r="E1650" s="27" t="s">
        <v>1559</v>
      </c>
      <c r="F1650" s="28" t="s">
        <v>67</v>
      </c>
      <c r="G1650" s="29">
        <v>5</v>
      </c>
      <c r="H1650" s="28">
        <v>4E-05</v>
      </c>
      <c r="I1650" s="28">
        <f>ROUND(G1650*H1650,6)</f>
        <v>0.0002</v>
      </c>
      <c r="L1650" s="30">
        <v>0</v>
      </c>
      <c r="M1650" s="31">
        <f>ROUND(ROUND(L1650,2)*ROUND(G1650,3),2)</f>
        <v>0</v>
      </c>
      <c r="N1650" s="28" t="s">
        <v>52</v>
      </c>
      <c r="O1650">
        <f>(M1650*21)/100</f>
        <v>0</v>
      </c>
      <c r="P1650" t="s">
        <v>47</v>
      </c>
    </row>
    <row r="1651" spans="1:5" ht="13.2" customHeight="1">
      <c r="A1651" s="32" t="s">
        <v>48</v>
      </c>
      <c r="E1651" s="33" t="s">
        <v>1559</v>
      </c>
    </row>
    <row r="1652" spans="1:5" ht="13.2" customHeight="1">
      <c r="A1652" s="32" t="s">
        <v>49</v>
      </c>
      <c r="E1652" s="34" t="s">
        <v>1560</v>
      </c>
    </row>
    <row r="1653" ht="13.2" customHeight="1">
      <c r="E1653" s="33" t="s">
        <v>1561</v>
      </c>
    </row>
    <row r="1654" spans="1:13" ht="13.2" customHeight="1">
      <c r="A1654" t="s">
        <v>37</v>
      </c>
      <c r="C1654" s="11" t="s">
        <v>1262</v>
      </c>
      <c r="E1654" s="35" t="s">
        <v>1263</v>
      </c>
      <c r="J1654" s="31">
        <f>0</f>
        <v>0</v>
      </c>
      <c r="K1654" s="31">
        <f>0</f>
        <v>0</v>
      </c>
      <c r="L1654" s="31">
        <f>0+L1655</f>
        <v>0</v>
      </c>
      <c r="M1654" s="31">
        <f>0+M1655</f>
        <v>0</v>
      </c>
    </row>
    <row r="1655" spans="1:16" ht="13.2" customHeight="1">
      <c r="A1655" t="s">
        <v>40</v>
      </c>
      <c r="B1655" s="10" t="s">
        <v>283</v>
      </c>
      <c r="C1655" s="10" t="s">
        <v>1562</v>
      </c>
      <c r="E1655" s="27" t="s">
        <v>1266</v>
      </c>
      <c r="F1655" s="28" t="s">
        <v>148</v>
      </c>
      <c r="G1655" s="29">
        <v>91.359</v>
      </c>
      <c r="H1655" s="28">
        <v>0</v>
      </c>
      <c r="I1655" s="28">
        <f>ROUND(G1655*H1655,6)</f>
        <v>0</v>
      </c>
      <c r="L1655" s="30">
        <v>0</v>
      </c>
      <c r="M1655" s="31">
        <f>ROUND(ROUND(L1655,2)*ROUND(G1655,3),2)</f>
        <v>0</v>
      </c>
      <c r="N1655" s="28" t="s">
        <v>52</v>
      </c>
      <c r="O1655">
        <f>(M1655*21)/100</f>
        <v>0</v>
      </c>
      <c r="P1655" t="s">
        <v>47</v>
      </c>
    </row>
    <row r="1656" spans="1:5" ht="13.2" customHeight="1">
      <c r="A1656" s="32" t="s">
        <v>48</v>
      </c>
      <c r="E1656" s="33" t="s">
        <v>1563</v>
      </c>
    </row>
    <row r="1657" spans="1:5" ht="13.2" customHeight="1">
      <c r="A1657" s="32" t="s">
        <v>49</v>
      </c>
      <c r="E1657" s="34" t="s">
        <v>43</v>
      </c>
    </row>
    <row r="1658" ht="13.2" customHeight="1">
      <c r="E1658" s="33" t="s">
        <v>1268</v>
      </c>
    </row>
    <row r="1659" spans="1:13" ht="13.2" customHeight="1">
      <c r="A1659" t="s">
        <v>37</v>
      </c>
      <c r="C1659" s="11" t="s">
        <v>1277</v>
      </c>
      <c r="E1659" s="35" t="s">
        <v>1278</v>
      </c>
      <c r="J1659" s="31">
        <f>0</f>
        <v>0</v>
      </c>
      <c r="K1659" s="31">
        <f>0</f>
        <v>0</v>
      </c>
      <c r="L1659" s="31">
        <f>0+L1660+L1664+L1668+L1672+L1676+L1680</f>
        <v>0</v>
      </c>
      <c r="M1659" s="31">
        <f>0+M1660+M1664+M1668+M1672+M1676+M1680</f>
        <v>0</v>
      </c>
    </row>
    <row r="1660" spans="1:16" ht="13.2" customHeight="1">
      <c r="A1660" t="s">
        <v>40</v>
      </c>
      <c r="B1660" s="10" t="s">
        <v>747</v>
      </c>
      <c r="C1660" s="10" t="s">
        <v>1280</v>
      </c>
      <c r="E1660" s="27" t="s">
        <v>1281</v>
      </c>
      <c r="F1660" s="28" t="s">
        <v>1282</v>
      </c>
      <c r="G1660" s="29">
        <v>8</v>
      </c>
      <c r="H1660" s="28">
        <v>0</v>
      </c>
      <c r="I1660" s="28">
        <f>ROUND(G1660*H1660,6)</f>
        <v>0</v>
      </c>
      <c r="L1660" s="30">
        <v>0</v>
      </c>
      <c r="M1660" s="31">
        <f>ROUND(ROUND(L1660,2)*ROUND(G1660,3),2)</f>
        <v>0</v>
      </c>
      <c r="N1660" s="28" t="s">
        <v>52</v>
      </c>
      <c r="O1660">
        <f>(M1660*21)/100</f>
        <v>0</v>
      </c>
      <c r="P1660" t="s">
        <v>47</v>
      </c>
    </row>
    <row r="1661" spans="1:5" ht="13.2" customHeight="1">
      <c r="A1661" s="32" t="s">
        <v>48</v>
      </c>
      <c r="E1661" s="33" t="s">
        <v>1281</v>
      </c>
    </row>
    <row r="1662" spans="1:5" ht="13.2" customHeight="1">
      <c r="A1662" s="32" t="s">
        <v>49</v>
      </c>
      <c r="E1662" s="34" t="s">
        <v>43</v>
      </c>
    </row>
    <row r="1663" ht="13.2" customHeight="1">
      <c r="E1663" s="33" t="s">
        <v>43</v>
      </c>
    </row>
    <row r="1664" spans="1:16" ht="13.2" customHeight="1">
      <c r="A1664" t="s">
        <v>40</v>
      </c>
      <c r="B1664" s="10" t="s">
        <v>579</v>
      </c>
      <c r="C1664" s="10" t="s">
        <v>1287</v>
      </c>
      <c r="E1664" s="27" t="s">
        <v>1288</v>
      </c>
      <c r="F1664" s="28" t="s">
        <v>1282</v>
      </c>
      <c r="G1664" s="29">
        <v>8</v>
      </c>
      <c r="H1664" s="28">
        <v>0</v>
      </c>
      <c r="I1664" s="28">
        <f>ROUND(G1664*H1664,6)</f>
        <v>0</v>
      </c>
      <c r="L1664" s="30">
        <v>0</v>
      </c>
      <c r="M1664" s="31">
        <f>ROUND(ROUND(L1664,2)*ROUND(G1664,3),2)</f>
        <v>0</v>
      </c>
      <c r="N1664" s="28" t="s">
        <v>52</v>
      </c>
      <c r="O1664">
        <f>(M1664*21)/100</f>
        <v>0</v>
      </c>
      <c r="P1664" t="s">
        <v>47</v>
      </c>
    </row>
    <row r="1665" spans="1:5" ht="13.2" customHeight="1">
      <c r="A1665" s="32" t="s">
        <v>48</v>
      </c>
      <c r="E1665" s="33" t="s">
        <v>1288</v>
      </c>
    </row>
    <row r="1666" spans="1:5" ht="13.2" customHeight="1">
      <c r="A1666" s="32" t="s">
        <v>49</v>
      </c>
      <c r="E1666" s="34" t="s">
        <v>43</v>
      </c>
    </row>
    <row r="1667" ht="13.2" customHeight="1">
      <c r="E1667" s="33" t="s">
        <v>43</v>
      </c>
    </row>
    <row r="1668" spans="1:16" ht="13.2" customHeight="1">
      <c r="A1668" t="s">
        <v>40</v>
      </c>
      <c r="B1668" s="10" t="s">
        <v>750</v>
      </c>
      <c r="C1668" s="10" t="s">
        <v>1293</v>
      </c>
      <c r="E1668" s="27" t="s">
        <v>1294</v>
      </c>
      <c r="F1668" s="28" t="s">
        <v>1282</v>
      </c>
      <c r="G1668" s="29">
        <v>8</v>
      </c>
      <c r="H1668" s="28">
        <v>0</v>
      </c>
      <c r="I1668" s="28">
        <f>ROUND(G1668*H1668,6)</f>
        <v>0</v>
      </c>
      <c r="L1668" s="30">
        <v>0</v>
      </c>
      <c r="M1668" s="31">
        <f>ROUND(ROUND(L1668,2)*ROUND(G1668,3),2)</f>
        <v>0</v>
      </c>
      <c r="N1668" s="28" t="s">
        <v>52</v>
      </c>
      <c r="O1668">
        <f>(M1668*21)/100</f>
        <v>0</v>
      </c>
      <c r="P1668" t="s">
        <v>47</v>
      </c>
    </row>
    <row r="1669" spans="1:5" ht="13.2" customHeight="1">
      <c r="A1669" s="32" t="s">
        <v>48</v>
      </c>
      <c r="E1669" s="33" t="s">
        <v>1294</v>
      </c>
    </row>
    <row r="1670" spans="1:5" ht="13.2" customHeight="1">
      <c r="A1670" s="32" t="s">
        <v>49</v>
      </c>
      <c r="E1670" s="34" t="s">
        <v>43</v>
      </c>
    </row>
    <row r="1671" ht="13.2" customHeight="1">
      <c r="E1671" s="33" t="s">
        <v>43</v>
      </c>
    </row>
    <row r="1672" spans="1:16" ht="13.2" customHeight="1">
      <c r="A1672" t="s">
        <v>40</v>
      </c>
      <c r="B1672" s="10" t="s">
        <v>753</v>
      </c>
      <c r="C1672" s="10" t="s">
        <v>1299</v>
      </c>
      <c r="E1672" s="27" t="s">
        <v>1300</v>
      </c>
      <c r="F1672" s="28" t="s">
        <v>1282</v>
      </c>
      <c r="G1672" s="29">
        <v>8</v>
      </c>
      <c r="H1672" s="28">
        <v>0</v>
      </c>
      <c r="I1672" s="28">
        <f>ROUND(G1672*H1672,6)</f>
        <v>0</v>
      </c>
      <c r="L1672" s="30">
        <v>0</v>
      </c>
      <c r="M1672" s="31">
        <f>ROUND(ROUND(L1672,2)*ROUND(G1672,3),2)</f>
        <v>0</v>
      </c>
      <c r="N1672" s="28" t="s">
        <v>52</v>
      </c>
      <c r="O1672">
        <f>(M1672*21)/100</f>
        <v>0</v>
      </c>
      <c r="P1672" t="s">
        <v>47</v>
      </c>
    </row>
    <row r="1673" spans="1:5" ht="13.2" customHeight="1">
      <c r="A1673" s="32" t="s">
        <v>48</v>
      </c>
      <c r="E1673" s="33" t="s">
        <v>1300</v>
      </c>
    </row>
    <row r="1674" spans="1:5" ht="13.2" customHeight="1">
      <c r="A1674" s="32" t="s">
        <v>49</v>
      </c>
      <c r="E1674" s="34" t="s">
        <v>43</v>
      </c>
    </row>
    <row r="1675" ht="13.2" customHeight="1">
      <c r="E1675" s="33" t="s">
        <v>43</v>
      </c>
    </row>
    <row r="1676" spans="1:16" ht="13.2" customHeight="1">
      <c r="A1676" t="s">
        <v>40</v>
      </c>
      <c r="B1676" s="10" t="s">
        <v>756</v>
      </c>
      <c r="C1676" s="10" t="s">
        <v>1308</v>
      </c>
      <c r="E1676" s="27" t="s">
        <v>1309</v>
      </c>
      <c r="F1676" s="28" t="s">
        <v>1282</v>
      </c>
      <c r="G1676" s="29">
        <v>8</v>
      </c>
      <c r="H1676" s="28">
        <v>0</v>
      </c>
      <c r="I1676" s="28">
        <f>ROUND(G1676*H1676,6)</f>
        <v>0</v>
      </c>
      <c r="L1676" s="30">
        <v>0</v>
      </c>
      <c r="M1676" s="31">
        <f>ROUND(ROUND(L1676,2)*ROUND(G1676,3),2)</f>
        <v>0</v>
      </c>
      <c r="N1676" s="28" t="s">
        <v>52</v>
      </c>
      <c r="O1676">
        <f>(M1676*21)/100</f>
        <v>0</v>
      </c>
      <c r="P1676" t="s">
        <v>47</v>
      </c>
    </row>
    <row r="1677" spans="1:5" ht="13.2" customHeight="1">
      <c r="A1677" s="32" t="s">
        <v>48</v>
      </c>
      <c r="E1677" s="33" t="s">
        <v>1309</v>
      </c>
    </row>
    <row r="1678" spans="1:5" ht="13.2" customHeight="1">
      <c r="A1678" s="32" t="s">
        <v>49</v>
      </c>
      <c r="E1678" s="34" t="s">
        <v>43</v>
      </c>
    </row>
    <row r="1679" ht="13.2" customHeight="1">
      <c r="E1679" s="33" t="s">
        <v>43</v>
      </c>
    </row>
    <row r="1680" spans="1:16" ht="13.2" customHeight="1">
      <c r="A1680" t="s">
        <v>40</v>
      </c>
      <c r="B1680" s="10" t="s">
        <v>759</v>
      </c>
      <c r="C1680" s="10" t="s">
        <v>1311</v>
      </c>
      <c r="E1680" s="27" t="s">
        <v>1312</v>
      </c>
      <c r="F1680" s="28" t="s">
        <v>1282</v>
      </c>
      <c r="G1680" s="29">
        <v>8</v>
      </c>
      <c r="H1680" s="28">
        <v>0</v>
      </c>
      <c r="I1680" s="28">
        <f>ROUND(G1680*H1680,6)</f>
        <v>0</v>
      </c>
      <c r="L1680" s="30">
        <v>0</v>
      </c>
      <c r="M1680" s="31">
        <f>ROUND(ROUND(L1680,2)*ROUND(G1680,3),2)</f>
        <v>0</v>
      </c>
      <c r="N1680" s="28" t="s">
        <v>52</v>
      </c>
      <c r="O1680">
        <f>(M1680*21)/100</f>
        <v>0</v>
      </c>
      <c r="P1680" t="s">
        <v>47</v>
      </c>
    </row>
    <row r="1681" spans="1:5" ht="13.2" customHeight="1">
      <c r="A1681" s="32" t="s">
        <v>48</v>
      </c>
      <c r="E1681" s="33" t="s">
        <v>1312</v>
      </c>
    </row>
    <row r="1682" spans="1:5" ht="13.2" customHeight="1">
      <c r="A1682" s="32" t="s">
        <v>49</v>
      </c>
      <c r="E1682" s="34" t="s">
        <v>43</v>
      </c>
    </row>
    <row r="1683" ht="13.2" customHeight="1">
      <c r="E1683" s="33" t="s">
        <v>43</v>
      </c>
    </row>
    <row r="1684" spans="1:13" ht="13.2" customHeight="1">
      <c r="A1684" t="s">
        <v>142</v>
      </c>
      <c r="C1684" s="11" t="s">
        <v>1564</v>
      </c>
      <c r="E1684" s="35" t="s">
        <v>1565</v>
      </c>
      <c r="J1684" s="31">
        <f>0+J1685+J1798+J1807+J1852+J1901+J2006+J2087+J2116+J2141+J2174+J2219+J2276+J2309+J2314</f>
        <v>0</v>
      </c>
      <c r="K1684" s="31">
        <f>0+K1685+K1798+K1807+K1852+K1901+K2006+K2087+K2116+K2141+K2174+K2219+K2276+K2309+K2314</f>
        <v>0</v>
      </c>
      <c r="L1684" s="31">
        <f>0+L1685+L1798+L1807+L1852+L1901+L2006+L2087+L2116+L2141+L2174+L2219+L2276+L2309+L2314</f>
        <v>0</v>
      </c>
      <c r="M1684" s="31">
        <f>0+M1685+M1798+M1807+M1852+M1901+M2006+M2087+M2116+M2141+M2174+M2219+M2276+M2309+M2314</f>
        <v>0</v>
      </c>
    </row>
    <row r="1685" spans="1:13" ht="13.2" customHeight="1">
      <c r="A1685" t="s">
        <v>37</v>
      </c>
      <c r="C1685" s="11" t="s">
        <v>68</v>
      </c>
      <c r="E1685" s="35" t="s">
        <v>203</v>
      </c>
      <c r="J1685" s="31">
        <f>0</f>
        <v>0</v>
      </c>
      <c r="K1685" s="31">
        <f>0</f>
        <v>0</v>
      </c>
      <c r="L1685" s="31">
        <f>0+L1686+L1690+L1694+L1698+L1702+L1706+L1710+L1714+L1718+L1722+L1726+L1730+L1734+L1738+L1742+L1746+L1750+L1754+L1758+L1762+L1766+L1770+L1774+L1778+L1782+L1786+L1790+L1794</f>
        <v>0</v>
      </c>
      <c r="M1685" s="31">
        <f>0+M1686+M1690+M1694+M1698+M1702+M1706+M1710+M1714+M1718+M1722+M1726+M1730+M1734+M1738+M1742+M1746+M1750+M1754+M1758+M1762+M1766+M1770+M1774+M1778+M1782+M1786+M1790+M1794</f>
        <v>0</v>
      </c>
    </row>
    <row r="1686" spans="1:16" ht="13.2" customHeight="1">
      <c r="A1686" t="s">
        <v>40</v>
      </c>
      <c r="B1686" s="10" t="s">
        <v>83</v>
      </c>
      <c r="C1686" s="10" t="s">
        <v>1566</v>
      </c>
      <c r="E1686" s="27" t="s">
        <v>1567</v>
      </c>
      <c r="F1686" s="28" t="s">
        <v>63</v>
      </c>
      <c r="G1686" s="29">
        <v>35.766</v>
      </c>
      <c r="H1686" s="28">
        <v>0.00105</v>
      </c>
      <c r="I1686" s="28">
        <f>ROUND(G1686*H1686,6)</f>
        <v>0.037554</v>
      </c>
      <c r="L1686" s="30">
        <v>0</v>
      </c>
      <c r="M1686" s="31">
        <f>ROUND(ROUND(L1686,2)*ROUND(G1686,3),2)</f>
        <v>0</v>
      </c>
      <c r="N1686" s="28" t="s">
        <v>52</v>
      </c>
      <c r="O1686">
        <f>(M1686*21)/100</f>
        <v>0</v>
      </c>
      <c r="P1686" t="s">
        <v>47</v>
      </c>
    </row>
    <row r="1687" spans="1:5" ht="13.2" customHeight="1">
      <c r="A1687" s="32" t="s">
        <v>48</v>
      </c>
      <c r="E1687" s="33" t="s">
        <v>1567</v>
      </c>
    </row>
    <row r="1688" spans="1:5" ht="26.4" customHeight="1">
      <c r="A1688" s="32" t="s">
        <v>49</v>
      </c>
      <c r="E1688" s="34" t="s">
        <v>1568</v>
      </c>
    </row>
    <row r="1689" ht="13.2" customHeight="1">
      <c r="E1689" s="33" t="s">
        <v>43</v>
      </c>
    </row>
    <row r="1690" spans="1:16" ht="13.2" customHeight="1">
      <c r="A1690" t="s">
        <v>40</v>
      </c>
      <c r="B1690" s="10" t="s">
        <v>64</v>
      </c>
      <c r="C1690" s="10" t="s">
        <v>1569</v>
      </c>
      <c r="E1690" s="27" t="s">
        <v>1570</v>
      </c>
      <c r="F1690" s="28" t="s">
        <v>63</v>
      </c>
      <c r="G1690" s="29">
        <v>40.355</v>
      </c>
      <c r="H1690" s="28">
        <v>0.0049</v>
      </c>
      <c r="I1690" s="28">
        <f>ROUND(G1690*H1690,6)</f>
        <v>0.19774</v>
      </c>
      <c r="L1690" s="30">
        <v>0</v>
      </c>
      <c r="M1690" s="31">
        <f>ROUND(ROUND(L1690,2)*ROUND(G1690,3),2)</f>
        <v>0</v>
      </c>
      <c r="N1690" s="28" t="s">
        <v>52</v>
      </c>
      <c r="O1690">
        <f>(M1690*21)/100</f>
        <v>0</v>
      </c>
      <c r="P1690" t="s">
        <v>47</v>
      </c>
    </row>
    <row r="1691" spans="1:5" ht="13.2" customHeight="1">
      <c r="A1691" s="32" t="s">
        <v>48</v>
      </c>
      <c r="E1691" s="33" t="s">
        <v>1570</v>
      </c>
    </row>
    <row r="1692" spans="1:5" ht="13.2" customHeight="1">
      <c r="A1692" s="32" t="s">
        <v>49</v>
      </c>
      <c r="E1692" s="34" t="s">
        <v>43</v>
      </c>
    </row>
    <row r="1693" ht="13.2" customHeight="1">
      <c r="E1693" s="33" t="s">
        <v>43</v>
      </c>
    </row>
    <row r="1694" spans="1:16" ht="13.2" customHeight="1">
      <c r="A1694" t="s">
        <v>40</v>
      </c>
      <c r="B1694" s="10" t="s">
        <v>110</v>
      </c>
      <c r="C1694" s="10" t="s">
        <v>1571</v>
      </c>
      <c r="E1694" s="27" t="s">
        <v>1572</v>
      </c>
      <c r="F1694" s="28" t="s">
        <v>81</v>
      </c>
      <c r="G1694" s="29">
        <v>249.82</v>
      </c>
      <c r="H1694" s="28">
        <v>4E-05</v>
      </c>
      <c r="I1694" s="28">
        <f>ROUND(G1694*H1694,6)</f>
        <v>0.009993</v>
      </c>
      <c r="L1694" s="30">
        <v>0</v>
      </c>
      <c r="M1694" s="31">
        <f>ROUND(ROUND(L1694,2)*ROUND(G1694,3),2)</f>
        <v>0</v>
      </c>
      <c r="N1694" s="28" t="s">
        <v>52</v>
      </c>
      <c r="O1694">
        <f>(M1694*21)/100</f>
        <v>0</v>
      </c>
      <c r="P1694" t="s">
        <v>47</v>
      </c>
    </row>
    <row r="1695" spans="1:5" ht="13.2" customHeight="1">
      <c r="A1695" s="32" t="s">
        <v>48</v>
      </c>
      <c r="E1695" s="33" t="s">
        <v>1572</v>
      </c>
    </row>
    <row r="1696" spans="1:5" ht="26.4" customHeight="1">
      <c r="A1696" s="32" t="s">
        <v>49</v>
      </c>
      <c r="E1696" s="34" t="s">
        <v>1573</v>
      </c>
    </row>
    <row r="1697" ht="13.2" customHeight="1">
      <c r="E1697" s="33" t="s">
        <v>43</v>
      </c>
    </row>
    <row r="1698" spans="1:16" ht="13.2" customHeight="1">
      <c r="A1698" t="s">
        <v>40</v>
      </c>
      <c r="B1698" s="10" t="s">
        <v>102</v>
      </c>
      <c r="C1698" s="10" t="s">
        <v>1574</v>
      </c>
      <c r="E1698" s="27" t="s">
        <v>1575</v>
      </c>
      <c r="F1698" s="28" t="s">
        <v>81</v>
      </c>
      <c r="G1698" s="29">
        <v>75.67</v>
      </c>
      <c r="H1698" s="28">
        <v>3E-05</v>
      </c>
      <c r="I1698" s="28">
        <f>ROUND(G1698*H1698,6)</f>
        <v>0.00227</v>
      </c>
      <c r="L1698" s="30">
        <v>0</v>
      </c>
      <c r="M1698" s="31">
        <f>ROUND(ROUND(L1698,2)*ROUND(G1698,3),2)</f>
        <v>0</v>
      </c>
      <c r="N1698" s="28" t="s">
        <v>52</v>
      </c>
      <c r="O1698">
        <f>(M1698*21)/100</f>
        <v>0</v>
      </c>
      <c r="P1698" t="s">
        <v>47</v>
      </c>
    </row>
    <row r="1699" spans="1:5" ht="13.2" customHeight="1">
      <c r="A1699" s="32" t="s">
        <v>48</v>
      </c>
      <c r="E1699" s="33" t="s">
        <v>1575</v>
      </c>
    </row>
    <row r="1700" spans="1:5" ht="26.4" customHeight="1">
      <c r="A1700" s="32" t="s">
        <v>49</v>
      </c>
      <c r="E1700" s="34" t="s">
        <v>1576</v>
      </c>
    </row>
    <row r="1701" ht="13.2" customHeight="1">
      <c r="E1701" s="33" t="s">
        <v>43</v>
      </c>
    </row>
    <row r="1702" spans="1:16" ht="13.2" customHeight="1">
      <c r="A1702" t="s">
        <v>40</v>
      </c>
      <c r="B1702" s="10" t="s">
        <v>107</v>
      </c>
      <c r="C1702" s="10" t="s">
        <v>1577</v>
      </c>
      <c r="E1702" s="27" t="s">
        <v>1578</v>
      </c>
      <c r="F1702" s="28" t="s">
        <v>81</v>
      </c>
      <c r="G1702" s="29">
        <v>47.12</v>
      </c>
      <c r="H1702" s="28">
        <v>0.0003</v>
      </c>
      <c r="I1702" s="28">
        <f>ROUND(G1702*H1702,6)</f>
        <v>0.014136</v>
      </c>
      <c r="L1702" s="30">
        <v>0</v>
      </c>
      <c r="M1702" s="31">
        <f>ROUND(ROUND(L1702,2)*ROUND(G1702,3),2)</f>
        <v>0</v>
      </c>
      <c r="N1702" s="28" t="s">
        <v>52</v>
      </c>
      <c r="O1702">
        <f>(M1702*21)/100</f>
        <v>0</v>
      </c>
      <c r="P1702" t="s">
        <v>47</v>
      </c>
    </row>
    <row r="1703" spans="1:5" ht="13.2" customHeight="1">
      <c r="A1703" s="32" t="s">
        <v>48</v>
      </c>
      <c r="E1703" s="33" t="s">
        <v>1578</v>
      </c>
    </row>
    <row r="1704" spans="1:5" ht="26.4" customHeight="1">
      <c r="A1704" s="32" t="s">
        <v>49</v>
      </c>
      <c r="E1704" s="34" t="s">
        <v>1579</v>
      </c>
    </row>
    <row r="1705" ht="13.2" customHeight="1">
      <c r="E1705" s="33" t="s">
        <v>43</v>
      </c>
    </row>
    <row r="1706" spans="1:16" ht="13.2" customHeight="1">
      <c r="A1706" t="s">
        <v>40</v>
      </c>
      <c r="B1706" s="10" t="s">
        <v>96</v>
      </c>
      <c r="C1706" s="10" t="s">
        <v>1580</v>
      </c>
      <c r="E1706" s="27" t="s">
        <v>1581</v>
      </c>
      <c r="F1706" s="28" t="s">
        <v>81</v>
      </c>
      <c r="G1706" s="29">
        <v>50.411</v>
      </c>
      <c r="H1706" s="28">
        <v>0.00056</v>
      </c>
      <c r="I1706" s="28">
        <f>ROUND(G1706*H1706,6)</f>
        <v>0.02823</v>
      </c>
      <c r="L1706" s="30">
        <v>0</v>
      </c>
      <c r="M1706" s="31">
        <f>ROUND(ROUND(L1706,2)*ROUND(G1706,3),2)</f>
        <v>0</v>
      </c>
      <c r="N1706" s="28" t="s">
        <v>52</v>
      </c>
      <c r="O1706">
        <f>(M1706*21)/100</f>
        <v>0</v>
      </c>
      <c r="P1706" t="s">
        <v>47</v>
      </c>
    </row>
    <row r="1707" spans="1:5" ht="13.2" customHeight="1">
      <c r="A1707" s="32" t="s">
        <v>48</v>
      </c>
      <c r="E1707" s="33" t="s">
        <v>1581</v>
      </c>
    </row>
    <row r="1708" spans="1:5" ht="13.2" customHeight="1">
      <c r="A1708" s="32" t="s">
        <v>49</v>
      </c>
      <c r="E1708" s="34" t="s">
        <v>43</v>
      </c>
    </row>
    <row r="1709" ht="13.2" customHeight="1">
      <c r="E1709" s="33" t="s">
        <v>43</v>
      </c>
    </row>
    <row r="1710" spans="1:16" ht="13.2" customHeight="1">
      <c r="A1710" t="s">
        <v>40</v>
      </c>
      <c r="B1710" s="10" t="s">
        <v>41</v>
      </c>
      <c r="C1710" s="10" t="s">
        <v>1582</v>
      </c>
      <c r="E1710" s="27" t="s">
        <v>1583</v>
      </c>
      <c r="F1710" s="28" t="s">
        <v>63</v>
      </c>
      <c r="G1710" s="29">
        <v>754.173</v>
      </c>
      <c r="H1710" s="28">
        <v>0.00026</v>
      </c>
      <c r="I1710" s="28">
        <f>ROUND(G1710*H1710,6)</f>
        <v>0.196085</v>
      </c>
      <c r="L1710" s="30">
        <v>0</v>
      </c>
      <c r="M1710" s="31">
        <f>ROUND(ROUND(L1710,2)*ROUND(G1710,3),2)</f>
        <v>0</v>
      </c>
      <c r="N1710" s="28" t="s">
        <v>52</v>
      </c>
      <c r="O1710">
        <f>(M1710*21)/100</f>
        <v>0</v>
      </c>
      <c r="P1710" t="s">
        <v>47</v>
      </c>
    </row>
    <row r="1711" spans="1:5" ht="13.2" customHeight="1">
      <c r="A1711" s="32" t="s">
        <v>48</v>
      </c>
      <c r="E1711" s="33" t="s">
        <v>1583</v>
      </c>
    </row>
    <row r="1712" spans="1:5" ht="66" customHeight="1">
      <c r="A1712" s="32" t="s">
        <v>49</v>
      </c>
      <c r="E1712" s="34" t="s">
        <v>1584</v>
      </c>
    </row>
    <row r="1713" ht="13.2" customHeight="1">
      <c r="E1713" s="33" t="s">
        <v>43</v>
      </c>
    </row>
    <row r="1714" spans="1:16" ht="13.2" customHeight="1">
      <c r="A1714" t="s">
        <v>40</v>
      </c>
      <c r="B1714" s="10" t="s">
        <v>47</v>
      </c>
      <c r="C1714" s="10" t="s">
        <v>1585</v>
      </c>
      <c r="E1714" s="27" t="s">
        <v>1586</v>
      </c>
      <c r="F1714" s="28" t="s">
        <v>63</v>
      </c>
      <c r="G1714" s="29">
        <v>754.173</v>
      </c>
      <c r="H1714" s="28">
        <v>0.02048</v>
      </c>
      <c r="I1714" s="28">
        <f>ROUND(G1714*H1714,6)</f>
        <v>15.445463</v>
      </c>
      <c r="L1714" s="30">
        <v>0</v>
      </c>
      <c r="M1714" s="31">
        <f>ROUND(ROUND(L1714,2)*ROUND(G1714,3),2)</f>
        <v>0</v>
      </c>
      <c r="N1714" s="28" t="s">
        <v>52</v>
      </c>
      <c r="O1714">
        <f>(M1714*21)/100</f>
        <v>0</v>
      </c>
      <c r="P1714" t="s">
        <v>47</v>
      </c>
    </row>
    <row r="1715" spans="1:5" ht="13.2" customHeight="1">
      <c r="A1715" s="32" t="s">
        <v>48</v>
      </c>
      <c r="E1715" s="33" t="s">
        <v>1586</v>
      </c>
    </row>
    <row r="1716" spans="1:5" ht="66" customHeight="1">
      <c r="A1716" s="32" t="s">
        <v>49</v>
      </c>
      <c r="E1716" s="34" t="s">
        <v>1584</v>
      </c>
    </row>
    <row r="1717" ht="13.2" customHeight="1">
      <c r="E1717" s="33" t="s">
        <v>1587</v>
      </c>
    </row>
    <row r="1718" spans="1:16" ht="13.2" customHeight="1">
      <c r="A1718" t="s">
        <v>40</v>
      </c>
      <c r="B1718" s="10" t="s">
        <v>53</v>
      </c>
      <c r="C1718" s="10" t="s">
        <v>1588</v>
      </c>
      <c r="E1718" s="27" t="s">
        <v>1589</v>
      </c>
      <c r="F1718" s="28" t="s">
        <v>63</v>
      </c>
      <c r="G1718" s="29">
        <v>754.173</v>
      </c>
      <c r="H1718" s="28">
        <v>0.0079</v>
      </c>
      <c r="I1718" s="28">
        <f>ROUND(G1718*H1718,6)</f>
        <v>5.957967</v>
      </c>
      <c r="L1718" s="30">
        <v>0</v>
      </c>
      <c r="M1718" s="31">
        <f>ROUND(ROUND(L1718,2)*ROUND(G1718,3),2)</f>
        <v>0</v>
      </c>
      <c r="N1718" s="28" t="s">
        <v>52</v>
      </c>
      <c r="O1718">
        <f>(M1718*21)/100</f>
        <v>0</v>
      </c>
      <c r="P1718" t="s">
        <v>47</v>
      </c>
    </row>
    <row r="1719" spans="1:5" ht="13.2" customHeight="1">
      <c r="A1719" s="32" t="s">
        <v>48</v>
      </c>
      <c r="E1719" s="33" t="s">
        <v>1590</v>
      </c>
    </row>
    <row r="1720" spans="1:5" ht="66" customHeight="1">
      <c r="A1720" s="32" t="s">
        <v>49</v>
      </c>
      <c r="E1720" s="34" t="s">
        <v>1584</v>
      </c>
    </row>
    <row r="1721" ht="13.2" customHeight="1">
      <c r="E1721" s="33" t="s">
        <v>1587</v>
      </c>
    </row>
    <row r="1722" spans="1:16" ht="13.2" customHeight="1">
      <c r="A1722" t="s">
        <v>40</v>
      </c>
      <c r="B1722" s="10" t="s">
        <v>60</v>
      </c>
      <c r="C1722" s="10" t="s">
        <v>1591</v>
      </c>
      <c r="E1722" s="27" t="s">
        <v>1592</v>
      </c>
      <c r="F1722" s="28" t="s">
        <v>63</v>
      </c>
      <c r="G1722" s="29">
        <v>40.355</v>
      </c>
      <c r="H1722" s="28">
        <v>0.0085</v>
      </c>
      <c r="I1722" s="28">
        <f>ROUND(G1722*H1722,6)</f>
        <v>0.343018</v>
      </c>
      <c r="L1722" s="30">
        <v>0</v>
      </c>
      <c r="M1722" s="31">
        <f>ROUND(ROUND(L1722,2)*ROUND(G1722,3),2)</f>
        <v>0</v>
      </c>
      <c r="N1722" s="28" t="s">
        <v>52</v>
      </c>
      <c r="O1722">
        <f>(M1722*21)/100</f>
        <v>0</v>
      </c>
      <c r="P1722" t="s">
        <v>47</v>
      </c>
    </row>
    <row r="1723" spans="1:5" ht="13.2" customHeight="1">
      <c r="A1723" s="32" t="s">
        <v>48</v>
      </c>
      <c r="E1723" s="33" t="s">
        <v>1592</v>
      </c>
    </row>
    <row r="1724" spans="1:5" ht="26.4" customHeight="1">
      <c r="A1724" s="32" t="s">
        <v>49</v>
      </c>
      <c r="E1724" s="34" t="s">
        <v>1593</v>
      </c>
    </row>
    <row r="1725" ht="13.2" customHeight="1">
      <c r="E1725" s="33" t="s">
        <v>1594</v>
      </c>
    </row>
    <row r="1726" spans="1:16" ht="13.2" customHeight="1">
      <c r="A1726" t="s">
        <v>40</v>
      </c>
      <c r="B1726" s="10" t="s">
        <v>68</v>
      </c>
      <c r="C1726" s="10" t="s">
        <v>1595</v>
      </c>
      <c r="E1726" s="27" t="s">
        <v>1596</v>
      </c>
      <c r="F1726" s="28" t="s">
        <v>63</v>
      </c>
      <c r="G1726" s="29">
        <v>603.106</v>
      </c>
      <c r="H1726" s="28">
        <v>0.00944</v>
      </c>
      <c r="I1726" s="28">
        <f>ROUND(G1726*H1726,6)</f>
        <v>5.693321</v>
      </c>
      <c r="L1726" s="30">
        <v>0</v>
      </c>
      <c r="M1726" s="31">
        <f>ROUND(ROUND(L1726,2)*ROUND(G1726,3),2)</f>
        <v>0</v>
      </c>
      <c r="N1726" s="28" t="s">
        <v>52</v>
      </c>
      <c r="O1726">
        <f>(M1726*21)/100</f>
        <v>0</v>
      </c>
      <c r="P1726" t="s">
        <v>47</v>
      </c>
    </row>
    <row r="1727" spans="1:5" ht="13.2" customHeight="1">
      <c r="A1727" s="32" t="s">
        <v>48</v>
      </c>
      <c r="E1727" s="33" t="s">
        <v>1596</v>
      </c>
    </row>
    <row r="1728" spans="1:5" ht="26.4" customHeight="1">
      <c r="A1728" s="32" t="s">
        <v>49</v>
      </c>
      <c r="E1728" s="34" t="s">
        <v>1597</v>
      </c>
    </row>
    <row r="1729" ht="13.2" customHeight="1">
      <c r="E1729" s="33" t="s">
        <v>1594</v>
      </c>
    </row>
    <row r="1730" spans="1:16" ht="13.2" customHeight="1">
      <c r="A1730" t="s">
        <v>40</v>
      </c>
      <c r="B1730" s="10" t="s">
        <v>74</v>
      </c>
      <c r="C1730" s="10" t="s">
        <v>1598</v>
      </c>
      <c r="E1730" s="27" t="s">
        <v>1599</v>
      </c>
      <c r="F1730" s="28" t="s">
        <v>81</v>
      </c>
      <c r="G1730" s="29">
        <v>369.04</v>
      </c>
      <c r="H1730" s="28">
        <v>0.00331</v>
      </c>
      <c r="I1730" s="28">
        <f>ROUND(G1730*H1730,6)</f>
        <v>1.221522</v>
      </c>
      <c r="L1730" s="30">
        <v>0</v>
      </c>
      <c r="M1730" s="31">
        <f>ROUND(ROUND(L1730,2)*ROUND(G1730,3),2)</f>
        <v>0</v>
      </c>
      <c r="N1730" s="28" t="s">
        <v>52</v>
      </c>
      <c r="O1730">
        <f>(M1730*21)/100</f>
        <v>0</v>
      </c>
      <c r="P1730" t="s">
        <v>47</v>
      </c>
    </row>
    <row r="1731" spans="1:5" ht="13.2" customHeight="1">
      <c r="A1731" s="32" t="s">
        <v>48</v>
      </c>
      <c r="E1731" s="33" t="s">
        <v>1600</v>
      </c>
    </row>
    <row r="1732" spans="1:5" ht="26.4" customHeight="1">
      <c r="A1732" s="32" t="s">
        <v>49</v>
      </c>
      <c r="E1732" s="34" t="s">
        <v>1601</v>
      </c>
    </row>
    <row r="1733" ht="13.2" customHeight="1">
      <c r="E1733" s="33" t="s">
        <v>1602</v>
      </c>
    </row>
    <row r="1734" spans="1:16" ht="13.2" customHeight="1">
      <c r="A1734" t="s">
        <v>40</v>
      </c>
      <c r="B1734" s="10" t="s">
        <v>86</v>
      </c>
      <c r="C1734" s="10" t="s">
        <v>1603</v>
      </c>
      <c r="E1734" s="27" t="s">
        <v>1604</v>
      </c>
      <c r="F1734" s="28" t="s">
        <v>63</v>
      </c>
      <c r="G1734" s="29">
        <v>603.106</v>
      </c>
      <c r="H1734" s="28">
        <v>6E-05</v>
      </c>
      <c r="I1734" s="28">
        <f>ROUND(G1734*H1734,6)</f>
        <v>0.036186</v>
      </c>
      <c r="L1734" s="30">
        <v>0</v>
      </c>
      <c r="M1734" s="31">
        <f>ROUND(ROUND(L1734,2)*ROUND(G1734,3),2)</f>
        <v>0</v>
      </c>
      <c r="N1734" s="28" t="s">
        <v>52</v>
      </c>
      <c r="O1734">
        <f>(M1734*21)/100</f>
        <v>0</v>
      </c>
      <c r="P1734" t="s">
        <v>47</v>
      </c>
    </row>
    <row r="1735" spans="1:5" ht="13.2" customHeight="1">
      <c r="A1735" s="32" t="s">
        <v>48</v>
      </c>
      <c r="E1735" s="33" t="s">
        <v>1604</v>
      </c>
    </row>
    <row r="1736" spans="1:5" ht="26.4" customHeight="1">
      <c r="A1736" s="32" t="s">
        <v>49</v>
      </c>
      <c r="E1736" s="34" t="s">
        <v>1597</v>
      </c>
    </row>
    <row r="1737" ht="13.2" customHeight="1">
      <c r="E1737" s="33" t="s">
        <v>1594</v>
      </c>
    </row>
    <row r="1738" spans="1:16" ht="13.2" customHeight="1">
      <c r="A1738" t="s">
        <v>40</v>
      </c>
      <c r="B1738" s="10" t="s">
        <v>90</v>
      </c>
      <c r="C1738" s="10" t="s">
        <v>1605</v>
      </c>
      <c r="E1738" s="27" t="s">
        <v>1606</v>
      </c>
      <c r="F1738" s="28" t="s">
        <v>81</v>
      </c>
      <c r="G1738" s="29">
        <v>48.01</v>
      </c>
      <c r="H1738" s="28">
        <v>6E-05</v>
      </c>
      <c r="I1738" s="28">
        <f>ROUND(G1738*H1738,6)</f>
        <v>0.002881</v>
      </c>
      <c r="L1738" s="30">
        <v>0</v>
      </c>
      <c r="M1738" s="31">
        <f>ROUND(ROUND(L1738,2)*ROUND(G1738,3),2)</f>
        <v>0</v>
      </c>
      <c r="N1738" s="28" t="s">
        <v>52</v>
      </c>
      <c r="O1738">
        <f>(M1738*21)/100</f>
        <v>0</v>
      </c>
      <c r="P1738" t="s">
        <v>47</v>
      </c>
    </row>
    <row r="1739" spans="1:5" ht="13.2" customHeight="1">
      <c r="A1739" s="32" t="s">
        <v>48</v>
      </c>
      <c r="E1739" s="33" t="s">
        <v>1606</v>
      </c>
    </row>
    <row r="1740" spans="1:5" ht="13.2" customHeight="1">
      <c r="A1740" s="32" t="s">
        <v>49</v>
      </c>
      <c r="E1740" s="34" t="s">
        <v>1607</v>
      </c>
    </row>
    <row r="1741" ht="13.2" customHeight="1">
      <c r="E1741" s="33" t="s">
        <v>1608</v>
      </c>
    </row>
    <row r="1742" spans="1:16" ht="13.2" customHeight="1">
      <c r="A1742" t="s">
        <v>40</v>
      </c>
      <c r="B1742" s="10" t="s">
        <v>99</v>
      </c>
      <c r="C1742" s="10" t="s">
        <v>1609</v>
      </c>
      <c r="E1742" s="27" t="s">
        <v>1610</v>
      </c>
      <c r="F1742" s="28" t="s">
        <v>81</v>
      </c>
      <c r="G1742" s="29">
        <v>372.61</v>
      </c>
      <c r="H1742" s="28">
        <v>0.00025</v>
      </c>
      <c r="I1742" s="28">
        <f>ROUND(G1742*H1742,6)</f>
        <v>0.093153</v>
      </c>
      <c r="L1742" s="30">
        <v>0</v>
      </c>
      <c r="M1742" s="31">
        <f>ROUND(ROUND(L1742,2)*ROUND(G1742,3),2)</f>
        <v>0</v>
      </c>
      <c r="N1742" s="28" t="s">
        <v>52</v>
      </c>
      <c r="O1742">
        <f>(M1742*21)/100</f>
        <v>0</v>
      </c>
      <c r="P1742" t="s">
        <v>47</v>
      </c>
    </row>
    <row r="1743" spans="1:5" ht="13.2" customHeight="1">
      <c r="A1743" s="32" t="s">
        <v>48</v>
      </c>
      <c r="E1743" s="33" t="s">
        <v>1610</v>
      </c>
    </row>
    <row r="1744" spans="1:5" ht="52.8" customHeight="1">
      <c r="A1744" s="32" t="s">
        <v>49</v>
      </c>
      <c r="E1744" s="34" t="s">
        <v>1611</v>
      </c>
    </row>
    <row r="1745" ht="13.2" customHeight="1">
      <c r="E1745" s="33" t="s">
        <v>1608</v>
      </c>
    </row>
    <row r="1746" spans="1:16" ht="13.2" customHeight="1">
      <c r="A1746" t="s">
        <v>40</v>
      </c>
      <c r="B1746" s="10" t="s">
        <v>113</v>
      </c>
      <c r="C1746" s="10" t="s">
        <v>1612</v>
      </c>
      <c r="E1746" s="27" t="s">
        <v>1613</v>
      </c>
      <c r="F1746" s="28" t="s">
        <v>63</v>
      </c>
      <c r="G1746" s="29">
        <v>754.173</v>
      </c>
      <c r="H1746" s="28">
        <v>0.02035</v>
      </c>
      <c r="I1746" s="28">
        <f>ROUND(G1746*H1746,6)</f>
        <v>15.347421</v>
      </c>
      <c r="L1746" s="30">
        <v>0</v>
      </c>
      <c r="M1746" s="31">
        <f>ROUND(ROUND(L1746,2)*ROUND(G1746,3),2)</f>
        <v>0</v>
      </c>
      <c r="N1746" s="28" t="s">
        <v>52</v>
      </c>
      <c r="O1746">
        <f>(M1746*21)/100</f>
        <v>0</v>
      </c>
      <c r="P1746" t="s">
        <v>47</v>
      </c>
    </row>
    <row r="1747" spans="1:5" ht="13.2" customHeight="1">
      <c r="A1747" s="32" t="s">
        <v>48</v>
      </c>
      <c r="E1747" s="33" t="s">
        <v>1613</v>
      </c>
    </row>
    <row r="1748" spans="1:5" ht="66" customHeight="1">
      <c r="A1748" s="32" t="s">
        <v>49</v>
      </c>
      <c r="E1748" s="34" t="s">
        <v>1584</v>
      </c>
    </row>
    <row r="1749" ht="13.2" customHeight="1">
      <c r="E1749" s="33" t="s">
        <v>43</v>
      </c>
    </row>
    <row r="1750" spans="1:16" ht="13.2" customHeight="1">
      <c r="A1750" t="s">
        <v>40</v>
      </c>
      <c r="B1750" s="10" t="s">
        <v>118</v>
      </c>
      <c r="C1750" s="10" t="s">
        <v>1614</v>
      </c>
      <c r="E1750" s="27" t="s">
        <v>1615</v>
      </c>
      <c r="F1750" s="28" t="s">
        <v>63</v>
      </c>
      <c r="G1750" s="29">
        <v>40.355</v>
      </c>
      <c r="H1750" s="28">
        <v>0.00628</v>
      </c>
      <c r="I1750" s="28">
        <f>ROUND(G1750*H1750,6)</f>
        <v>0.253429</v>
      </c>
      <c r="L1750" s="30">
        <v>0</v>
      </c>
      <c r="M1750" s="31">
        <f>ROUND(ROUND(L1750,2)*ROUND(G1750,3),2)</f>
        <v>0</v>
      </c>
      <c r="N1750" s="28" t="s">
        <v>52</v>
      </c>
      <c r="O1750">
        <f>(M1750*21)/100</f>
        <v>0</v>
      </c>
      <c r="P1750" t="s">
        <v>47</v>
      </c>
    </row>
    <row r="1751" spans="1:5" ht="13.2" customHeight="1">
      <c r="A1751" s="32" t="s">
        <v>48</v>
      </c>
      <c r="E1751" s="33" t="s">
        <v>1615</v>
      </c>
    </row>
    <row r="1752" spans="1:5" ht="26.4" customHeight="1">
      <c r="A1752" s="32" t="s">
        <v>49</v>
      </c>
      <c r="E1752" s="34" t="s">
        <v>1593</v>
      </c>
    </row>
    <row r="1753" ht="13.2" customHeight="1">
      <c r="E1753" s="33" t="s">
        <v>43</v>
      </c>
    </row>
    <row r="1754" spans="1:16" ht="13.2" customHeight="1">
      <c r="A1754" t="s">
        <v>40</v>
      </c>
      <c r="B1754" s="10" t="s">
        <v>124</v>
      </c>
      <c r="C1754" s="10" t="s">
        <v>1616</v>
      </c>
      <c r="E1754" s="27" t="s">
        <v>1617</v>
      </c>
      <c r="F1754" s="28" t="s">
        <v>63</v>
      </c>
      <c r="G1754" s="29">
        <v>603.106</v>
      </c>
      <c r="H1754" s="28">
        <v>0.00268</v>
      </c>
      <c r="I1754" s="28">
        <f>ROUND(G1754*H1754,6)</f>
        <v>1.616324</v>
      </c>
      <c r="L1754" s="30">
        <v>0</v>
      </c>
      <c r="M1754" s="31">
        <f>ROUND(ROUND(L1754,2)*ROUND(G1754,3),2)</f>
        <v>0</v>
      </c>
      <c r="N1754" s="28" t="s">
        <v>52</v>
      </c>
      <c r="O1754">
        <f>(M1754*21)/100</f>
        <v>0</v>
      </c>
      <c r="P1754" t="s">
        <v>47</v>
      </c>
    </row>
    <row r="1755" spans="1:5" ht="13.2" customHeight="1">
      <c r="A1755" s="32" t="s">
        <v>48</v>
      </c>
      <c r="E1755" s="33" t="s">
        <v>1618</v>
      </c>
    </row>
    <row r="1756" spans="1:5" ht="26.4" customHeight="1">
      <c r="A1756" s="32" t="s">
        <v>49</v>
      </c>
      <c r="E1756" s="34" t="s">
        <v>1597</v>
      </c>
    </row>
    <row r="1757" ht="13.2" customHeight="1">
      <c r="E1757" s="33" t="s">
        <v>43</v>
      </c>
    </row>
    <row r="1758" spans="1:16" ht="13.2" customHeight="1">
      <c r="A1758" t="s">
        <v>40</v>
      </c>
      <c r="B1758" s="10" t="s">
        <v>127</v>
      </c>
      <c r="C1758" s="10" t="s">
        <v>1619</v>
      </c>
      <c r="E1758" s="27" t="s">
        <v>1620</v>
      </c>
      <c r="F1758" s="28" t="s">
        <v>63</v>
      </c>
      <c r="G1758" s="29">
        <v>107.035</v>
      </c>
      <c r="H1758" s="28">
        <v>0.00012</v>
      </c>
      <c r="I1758" s="28">
        <f>ROUND(G1758*H1758,6)</f>
        <v>0.012844</v>
      </c>
      <c r="L1758" s="30">
        <v>0</v>
      </c>
      <c r="M1758" s="31">
        <f>ROUND(ROUND(L1758,2)*ROUND(G1758,3),2)</f>
        <v>0</v>
      </c>
      <c r="N1758" s="28" t="s">
        <v>52</v>
      </c>
      <c r="O1758">
        <f>(M1758*21)/100</f>
        <v>0</v>
      </c>
      <c r="P1758" t="s">
        <v>47</v>
      </c>
    </row>
    <row r="1759" spans="1:5" ht="13.2" customHeight="1">
      <c r="A1759" s="32" t="s">
        <v>48</v>
      </c>
      <c r="E1759" s="33" t="s">
        <v>1620</v>
      </c>
    </row>
    <row r="1760" spans="1:5" ht="26.4" customHeight="1">
      <c r="A1760" s="32" t="s">
        <v>49</v>
      </c>
      <c r="E1760" s="34" t="s">
        <v>1621</v>
      </c>
    </row>
    <row r="1761" ht="13.2" customHeight="1">
      <c r="E1761" s="33" t="s">
        <v>1622</v>
      </c>
    </row>
    <row r="1762" spans="1:16" ht="13.2" customHeight="1">
      <c r="A1762" t="s">
        <v>40</v>
      </c>
      <c r="B1762" s="10" t="s">
        <v>130</v>
      </c>
      <c r="C1762" s="10" t="s">
        <v>1623</v>
      </c>
      <c r="E1762" s="27" t="s">
        <v>1624</v>
      </c>
      <c r="F1762" s="28" t="s">
        <v>63</v>
      </c>
      <c r="G1762" s="29">
        <v>754.173</v>
      </c>
      <c r="H1762" s="28">
        <v>0</v>
      </c>
      <c r="I1762" s="28">
        <f>ROUND(G1762*H1762,6)</f>
        <v>0</v>
      </c>
      <c r="L1762" s="30">
        <v>0</v>
      </c>
      <c r="M1762" s="31">
        <f>ROUND(ROUND(L1762,2)*ROUND(G1762,3),2)</f>
        <v>0</v>
      </c>
      <c r="N1762" s="28" t="s">
        <v>52</v>
      </c>
      <c r="O1762">
        <f>(M1762*21)/100</f>
        <v>0</v>
      </c>
      <c r="P1762" t="s">
        <v>47</v>
      </c>
    </row>
    <row r="1763" spans="1:5" ht="13.2" customHeight="1">
      <c r="A1763" s="32" t="s">
        <v>48</v>
      </c>
      <c r="E1763" s="33" t="s">
        <v>1624</v>
      </c>
    </row>
    <row r="1764" spans="1:5" ht="66" customHeight="1">
      <c r="A1764" s="32" t="s">
        <v>49</v>
      </c>
      <c r="E1764" s="34" t="s">
        <v>1584</v>
      </c>
    </row>
    <row r="1765" ht="13.2" customHeight="1">
      <c r="E1765" s="33" t="s">
        <v>43</v>
      </c>
    </row>
    <row r="1766" spans="1:16" ht="13.2" customHeight="1">
      <c r="A1766" t="s">
        <v>40</v>
      </c>
      <c r="B1766" s="10" t="s">
        <v>134</v>
      </c>
      <c r="C1766" s="10" t="s">
        <v>1625</v>
      </c>
      <c r="E1766" s="27" t="s">
        <v>1626</v>
      </c>
      <c r="F1766" s="28" t="s">
        <v>81</v>
      </c>
      <c r="G1766" s="29">
        <v>159.78</v>
      </c>
      <c r="H1766" s="28">
        <v>0</v>
      </c>
      <c r="I1766" s="28">
        <f>ROUND(G1766*H1766,6)</f>
        <v>0</v>
      </c>
      <c r="L1766" s="30">
        <v>0</v>
      </c>
      <c r="M1766" s="31">
        <f>ROUND(ROUND(L1766,2)*ROUND(G1766,3),2)</f>
        <v>0</v>
      </c>
      <c r="N1766" s="28" t="s">
        <v>52</v>
      </c>
      <c r="O1766">
        <f>(M1766*21)/100</f>
        <v>0</v>
      </c>
      <c r="P1766" t="s">
        <v>47</v>
      </c>
    </row>
    <row r="1767" spans="1:5" ht="13.2" customHeight="1">
      <c r="A1767" s="32" t="s">
        <v>48</v>
      </c>
      <c r="E1767" s="33" t="s">
        <v>1626</v>
      </c>
    </row>
    <row r="1768" spans="1:5" ht="26.4" customHeight="1">
      <c r="A1768" s="32" t="s">
        <v>49</v>
      </c>
      <c r="E1768" s="34" t="s">
        <v>1627</v>
      </c>
    </row>
    <row r="1769" ht="13.2" customHeight="1">
      <c r="E1769" s="33" t="s">
        <v>1628</v>
      </c>
    </row>
    <row r="1770" spans="1:16" ht="13.2" customHeight="1">
      <c r="A1770" t="s">
        <v>40</v>
      </c>
      <c r="B1770" s="10" t="s">
        <v>121</v>
      </c>
      <c r="C1770" s="10" t="s">
        <v>1629</v>
      </c>
      <c r="E1770" s="27" t="s">
        <v>1630</v>
      </c>
      <c r="F1770" s="28" t="s">
        <v>155</v>
      </c>
      <c r="G1770" s="29">
        <v>0.35</v>
      </c>
      <c r="H1770" s="28">
        <v>2.25634</v>
      </c>
      <c r="I1770" s="28">
        <f>ROUND(G1770*H1770,6)</f>
        <v>0.789719</v>
      </c>
      <c r="L1770" s="30">
        <v>0</v>
      </c>
      <c r="M1770" s="31">
        <f>ROUND(ROUND(L1770,2)*ROUND(G1770,3),2)</f>
        <v>0</v>
      </c>
      <c r="N1770" s="28" t="s">
        <v>52</v>
      </c>
      <c r="O1770">
        <f>(M1770*21)/100</f>
        <v>0</v>
      </c>
      <c r="P1770" t="s">
        <v>47</v>
      </c>
    </row>
    <row r="1771" spans="1:5" ht="13.2" customHeight="1">
      <c r="A1771" s="32" t="s">
        <v>48</v>
      </c>
      <c r="E1771" s="33" t="s">
        <v>1630</v>
      </c>
    </row>
    <row r="1772" spans="1:5" ht="13.2" customHeight="1">
      <c r="A1772" s="32" t="s">
        <v>49</v>
      </c>
      <c r="E1772" s="34" t="s">
        <v>1631</v>
      </c>
    </row>
    <row r="1773" ht="13.2" customHeight="1">
      <c r="E1773" s="33" t="s">
        <v>1443</v>
      </c>
    </row>
    <row r="1774" spans="1:16" ht="13.2" customHeight="1">
      <c r="A1774" t="s">
        <v>40</v>
      </c>
      <c r="B1774" s="10" t="s">
        <v>137</v>
      </c>
      <c r="C1774" s="10" t="s">
        <v>1632</v>
      </c>
      <c r="E1774" s="27" t="s">
        <v>1633</v>
      </c>
      <c r="F1774" s="28" t="s">
        <v>155</v>
      </c>
      <c r="G1774" s="29">
        <v>0.35</v>
      </c>
      <c r="H1774" s="28">
        <v>0</v>
      </c>
      <c r="I1774" s="28">
        <f>ROUND(G1774*H1774,6)</f>
        <v>0</v>
      </c>
      <c r="L1774" s="30">
        <v>0</v>
      </c>
      <c r="M1774" s="31">
        <f>ROUND(ROUND(L1774,2)*ROUND(G1774,3),2)</f>
        <v>0</v>
      </c>
      <c r="N1774" s="28" t="s">
        <v>52</v>
      </c>
      <c r="O1774">
        <f>(M1774*21)/100</f>
        <v>0</v>
      </c>
      <c r="P1774" t="s">
        <v>47</v>
      </c>
    </row>
    <row r="1775" spans="1:5" ht="13.2" customHeight="1">
      <c r="A1775" s="32" t="s">
        <v>48</v>
      </c>
      <c r="E1775" s="33" t="s">
        <v>1633</v>
      </c>
    </row>
    <row r="1776" spans="1:5" ht="13.2" customHeight="1">
      <c r="A1776" s="32" t="s">
        <v>49</v>
      </c>
      <c r="E1776" s="34" t="s">
        <v>43</v>
      </c>
    </row>
    <row r="1777" ht="13.2" customHeight="1">
      <c r="E1777" s="33" t="s">
        <v>1446</v>
      </c>
    </row>
    <row r="1778" spans="1:16" ht="13.2" customHeight="1">
      <c r="A1778" t="s">
        <v>40</v>
      </c>
      <c r="B1778" s="10" t="s">
        <v>229</v>
      </c>
      <c r="C1778" s="10" t="s">
        <v>1634</v>
      </c>
      <c r="E1778" s="27" t="s">
        <v>1635</v>
      </c>
      <c r="F1778" s="28" t="s">
        <v>155</v>
      </c>
      <c r="G1778" s="29">
        <v>0.35</v>
      </c>
      <c r="H1778" s="28">
        <v>0</v>
      </c>
      <c r="I1778" s="28">
        <f>ROUND(G1778*H1778,6)</f>
        <v>0</v>
      </c>
      <c r="L1778" s="30">
        <v>0</v>
      </c>
      <c r="M1778" s="31">
        <f>ROUND(ROUND(L1778,2)*ROUND(G1778,3),2)</f>
        <v>0</v>
      </c>
      <c r="N1778" s="28" t="s">
        <v>52</v>
      </c>
      <c r="O1778">
        <f>(M1778*21)/100</f>
        <v>0</v>
      </c>
      <c r="P1778" t="s">
        <v>47</v>
      </c>
    </row>
    <row r="1779" spans="1:5" ht="13.2" customHeight="1">
      <c r="A1779" s="32" t="s">
        <v>48</v>
      </c>
      <c r="E1779" s="33" t="s">
        <v>1635</v>
      </c>
    </row>
    <row r="1780" spans="1:5" ht="13.2" customHeight="1">
      <c r="A1780" s="32" t="s">
        <v>49</v>
      </c>
      <c r="E1780" s="34" t="s">
        <v>43</v>
      </c>
    </row>
    <row r="1781" ht="13.2" customHeight="1">
      <c r="E1781" s="33" t="s">
        <v>1446</v>
      </c>
    </row>
    <row r="1782" spans="1:16" ht="13.2" customHeight="1">
      <c r="A1782" t="s">
        <v>40</v>
      </c>
      <c r="B1782" s="10" t="s">
        <v>78</v>
      </c>
      <c r="C1782" s="10" t="s">
        <v>1636</v>
      </c>
      <c r="E1782" s="27" t="s">
        <v>1637</v>
      </c>
      <c r="F1782" s="28" t="s">
        <v>63</v>
      </c>
      <c r="G1782" s="29">
        <v>74.946</v>
      </c>
      <c r="H1782" s="28">
        <v>0.006</v>
      </c>
      <c r="I1782" s="28">
        <f>ROUND(G1782*H1782,6)</f>
        <v>0.449676</v>
      </c>
      <c r="L1782" s="30">
        <v>0</v>
      </c>
      <c r="M1782" s="31">
        <f>ROUND(ROUND(L1782,2)*ROUND(G1782,3),2)</f>
        <v>0</v>
      </c>
      <c r="N1782" s="28" t="s">
        <v>52</v>
      </c>
      <c r="O1782">
        <f>(M1782*21)/100</f>
        <v>0</v>
      </c>
      <c r="P1782" t="s">
        <v>47</v>
      </c>
    </row>
    <row r="1783" spans="1:5" ht="13.2" customHeight="1">
      <c r="A1783" s="32" t="s">
        <v>48</v>
      </c>
      <c r="E1783" s="33" t="s">
        <v>1637</v>
      </c>
    </row>
    <row r="1784" spans="1:5" ht="26.4" customHeight="1">
      <c r="A1784" s="32" t="s">
        <v>49</v>
      </c>
      <c r="E1784" s="34" t="s">
        <v>1638</v>
      </c>
    </row>
    <row r="1785" ht="13.2" customHeight="1">
      <c r="E1785" s="33" t="s">
        <v>43</v>
      </c>
    </row>
    <row r="1786" spans="1:16" ht="13.2" customHeight="1">
      <c r="A1786" t="s">
        <v>40</v>
      </c>
      <c r="B1786" s="10" t="s">
        <v>71</v>
      </c>
      <c r="C1786" s="10" t="s">
        <v>1639</v>
      </c>
      <c r="E1786" s="27" t="s">
        <v>1640</v>
      </c>
      <c r="F1786" s="28" t="s">
        <v>63</v>
      </c>
      <c r="G1786" s="29">
        <v>615.168</v>
      </c>
      <c r="H1786" s="28">
        <v>0.018</v>
      </c>
      <c r="I1786" s="28">
        <f>ROUND(G1786*H1786,6)</f>
        <v>11.073024</v>
      </c>
      <c r="L1786" s="30">
        <v>0</v>
      </c>
      <c r="M1786" s="31">
        <f>ROUND(ROUND(L1786,2)*ROUND(G1786,3),2)</f>
        <v>0</v>
      </c>
      <c r="N1786" s="28" t="s">
        <v>52</v>
      </c>
      <c r="O1786">
        <f>(M1786*21)/100</f>
        <v>0</v>
      </c>
      <c r="P1786" t="s">
        <v>47</v>
      </c>
    </row>
    <row r="1787" spans="1:5" ht="13.2" customHeight="1">
      <c r="A1787" s="32" t="s">
        <v>48</v>
      </c>
      <c r="E1787" s="33" t="s">
        <v>1640</v>
      </c>
    </row>
    <row r="1788" spans="1:5" ht="13.2" customHeight="1">
      <c r="A1788" s="32" t="s">
        <v>49</v>
      </c>
      <c r="E1788" s="34" t="s">
        <v>43</v>
      </c>
    </row>
    <row r="1789" ht="13.2" customHeight="1">
      <c r="E1789" s="33" t="s">
        <v>43</v>
      </c>
    </row>
    <row r="1790" spans="1:16" ht="13.2" customHeight="1">
      <c r="A1790" t="s">
        <v>40</v>
      </c>
      <c r="B1790" s="10" t="s">
        <v>233</v>
      </c>
      <c r="C1790" s="10" t="s">
        <v>1641</v>
      </c>
      <c r="E1790" s="27" t="s">
        <v>1642</v>
      </c>
      <c r="F1790" s="28" t="s">
        <v>63</v>
      </c>
      <c r="G1790" s="29">
        <v>4.8</v>
      </c>
      <c r="H1790" s="28">
        <v>0.34563</v>
      </c>
      <c r="I1790" s="28">
        <f>ROUND(G1790*H1790,6)</f>
        <v>1.659024</v>
      </c>
      <c r="L1790" s="30">
        <v>0</v>
      </c>
      <c r="M1790" s="31">
        <f>ROUND(ROUND(L1790,2)*ROUND(G1790,3),2)</f>
        <v>0</v>
      </c>
      <c r="N1790" s="28" t="s">
        <v>52</v>
      </c>
      <c r="O1790">
        <f>(M1790*21)/100</f>
        <v>0</v>
      </c>
      <c r="P1790" t="s">
        <v>47</v>
      </c>
    </row>
    <row r="1791" spans="1:5" ht="13.2" customHeight="1">
      <c r="A1791" s="32" t="s">
        <v>48</v>
      </c>
      <c r="E1791" s="33" t="s">
        <v>1642</v>
      </c>
    </row>
    <row r="1792" spans="1:5" ht="13.2" customHeight="1">
      <c r="A1792" s="32" t="s">
        <v>49</v>
      </c>
      <c r="E1792" s="34" t="s">
        <v>1643</v>
      </c>
    </row>
    <row r="1793" ht="13.2" customHeight="1">
      <c r="E1793" s="33" t="s">
        <v>43</v>
      </c>
    </row>
    <row r="1794" spans="1:16" ht="13.2" customHeight="1">
      <c r="A1794" t="s">
        <v>40</v>
      </c>
      <c r="B1794" s="10" t="s">
        <v>237</v>
      </c>
      <c r="C1794" s="10" t="s">
        <v>1644</v>
      </c>
      <c r="E1794" s="27" t="s">
        <v>1645</v>
      </c>
      <c r="F1794" s="28" t="s">
        <v>81</v>
      </c>
      <c r="G1794" s="29">
        <v>600</v>
      </c>
      <c r="H1794" s="28">
        <v>0</v>
      </c>
      <c r="I1794" s="28">
        <f>ROUND(G1794*H1794,6)</f>
        <v>0</v>
      </c>
      <c r="L1794" s="30">
        <v>0</v>
      </c>
      <c r="M1794" s="31">
        <f>ROUND(ROUND(L1794,2)*ROUND(G1794,3),2)</f>
        <v>0</v>
      </c>
      <c r="N1794" s="28" t="s">
        <v>52</v>
      </c>
      <c r="O1794">
        <f>(M1794*21)/100</f>
        <v>0</v>
      </c>
      <c r="P1794" t="s">
        <v>47</v>
      </c>
    </row>
    <row r="1795" spans="1:5" ht="13.2" customHeight="1">
      <c r="A1795" s="32" t="s">
        <v>48</v>
      </c>
      <c r="E1795" s="33" t="s">
        <v>1645</v>
      </c>
    </row>
    <row r="1796" spans="1:5" ht="13.2" customHeight="1">
      <c r="A1796" s="32" t="s">
        <v>49</v>
      </c>
      <c r="E1796" s="34" t="s">
        <v>1646</v>
      </c>
    </row>
    <row r="1797" ht="13.2" customHeight="1">
      <c r="E1797" s="33" t="s">
        <v>1647</v>
      </c>
    </row>
    <row r="1798" spans="1:13" ht="13.2" customHeight="1">
      <c r="A1798" t="s">
        <v>37</v>
      </c>
      <c r="C1798" s="11" t="s">
        <v>1458</v>
      </c>
      <c r="E1798" s="35" t="s">
        <v>1459</v>
      </c>
      <c r="J1798" s="31">
        <f>0</f>
        <v>0</v>
      </c>
      <c r="K1798" s="31">
        <f>0</f>
        <v>0</v>
      </c>
      <c r="L1798" s="31">
        <f>0+L1799+L1803</f>
        <v>0</v>
      </c>
      <c r="M1798" s="31">
        <f>0+M1799+M1803</f>
        <v>0</v>
      </c>
    </row>
    <row r="1799" spans="1:16" ht="13.2" customHeight="1">
      <c r="A1799" t="s">
        <v>40</v>
      </c>
      <c r="B1799" s="10" t="s">
        <v>324</v>
      </c>
      <c r="C1799" s="10" t="s">
        <v>1648</v>
      </c>
      <c r="E1799" s="27" t="s">
        <v>1649</v>
      </c>
      <c r="F1799" s="28" t="s">
        <v>63</v>
      </c>
      <c r="G1799" s="29">
        <v>43.32</v>
      </c>
      <c r="H1799" s="28">
        <v>0.0007</v>
      </c>
      <c r="I1799" s="28">
        <f>ROUND(G1799*H1799,6)</f>
        <v>0.030324</v>
      </c>
      <c r="L1799" s="30">
        <v>0</v>
      </c>
      <c r="M1799" s="31">
        <f>ROUND(ROUND(L1799,2)*ROUND(G1799,3),2)</f>
        <v>0</v>
      </c>
      <c r="N1799" s="28" t="s">
        <v>52</v>
      </c>
      <c r="O1799">
        <f>(M1799*21)/100</f>
        <v>0</v>
      </c>
      <c r="P1799" t="s">
        <v>47</v>
      </c>
    </row>
    <row r="1800" spans="1:5" ht="13.2" customHeight="1">
      <c r="A1800" s="32" t="s">
        <v>48</v>
      </c>
      <c r="E1800" s="33" t="s">
        <v>1649</v>
      </c>
    </row>
    <row r="1801" spans="1:5" ht="13.2" customHeight="1">
      <c r="A1801" s="32" t="s">
        <v>49</v>
      </c>
      <c r="E1801" s="34" t="s">
        <v>1650</v>
      </c>
    </row>
    <row r="1802" ht="13.2" customHeight="1">
      <c r="E1802" s="33" t="s">
        <v>1651</v>
      </c>
    </row>
    <row r="1803" spans="1:16" ht="13.2" customHeight="1">
      <c r="A1803" t="s">
        <v>40</v>
      </c>
      <c r="B1803" s="10" t="s">
        <v>393</v>
      </c>
      <c r="C1803" s="10" t="s">
        <v>1652</v>
      </c>
      <c r="E1803" s="27" t="s">
        <v>1653</v>
      </c>
      <c r="F1803" s="28" t="s">
        <v>81</v>
      </c>
      <c r="G1803" s="29">
        <v>36.1</v>
      </c>
      <c r="H1803" s="28">
        <v>0.0003</v>
      </c>
      <c r="I1803" s="28">
        <f>ROUND(G1803*H1803,6)</f>
        <v>0.01083</v>
      </c>
      <c r="L1803" s="30">
        <v>0</v>
      </c>
      <c r="M1803" s="31">
        <f>ROUND(ROUND(L1803,2)*ROUND(G1803,3),2)</f>
        <v>0</v>
      </c>
      <c r="N1803" s="28" t="s">
        <v>52</v>
      </c>
      <c r="O1803">
        <f>(M1803*21)/100</f>
        <v>0</v>
      </c>
      <c r="P1803" t="s">
        <v>47</v>
      </c>
    </row>
    <row r="1804" spans="1:5" ht="13.2" customHeight="1">
      <c r="A1804" s="32" t="s">
        <v>48</v>
      </c>
      <c r="E1804" s="33" t="s">
        <v>1653</v>
      </c>
    </row>
    <row r="1805" spans="1:5" ht="13.2" customHeight="1">
      <c r="A1805" s="32" t="s">
        <v>49</v>
      </c>
      <c r="E1805" s="34" t="s">
        <v>1654</v>
      </c>
    </row>
    <row r="1806" ht="13.2" customHeight="1">
      <c r="E1806" s="33" t="s">
        <v>1651</v>
      </c>
    </row>
    <row r="1807" spans="1:13" ht="13.2" customHeight="1">
      <c r="A1807" t="s">
        <v>37</v>
      </c>
      <c r="C1807" s="11" t="s">
        <v>1655</v>
      </c>
      <c r="E1807" s="35" t="s">
        <v>1656</v>
      </c>
      <c r="J1807" s="31">
        <f>0</f>
        <v>0</v>
      </c>
      <c r="K1807" s="31">
        <f>0</f>
        <v>0</v>
      </c>
      <c r="L1807" s="31">
        <f>0+L1808+L1812+L1816+L1820+L1824+L1828+L1832+L1836+L1840+L1844+L1848</f>
        <v>0</v>
      </c>
      <c r="M1807" s="31">
        <f>0+M1808+M1812+M1816+M1820+M1824+M1828+M1832+M1836+M1840+M1844+M1848</f>
        <v>0</v>
      </c>
    </row>
    <row r="1808" spans="1:16" ht="13.2" customHeight="1">
      <c r="A1808" t="s">
        <v>40</v>
      </c>
      <c r="B1808" s="10" t="s">
        <v>333</v>
      </c>
      <c r="C1808" s="10" t="s">
        <v>1460</v>
      </c>
      <c r="E1808" s="27" t="s">
        <v>1461</v>
      </c>
      <c r="F1808" s="28" t="s">
        <v>323</v>
      </c>
      <c r="G1808" s="29">
        <v>1.5</v>
      </c>
      <c r="H1808" s="28">
        <v>0.001</v>
      </c>
      <c r="I1808" s="28">
        <f>ROUND(G1808*H1808,6)</f>
        <v>0.0015</v>
      </c>
      <c r="L1808" s="30">
        <v>0</v>
      </c>
      <c r="M1808" s="31">
        <f>ROUND(ROUND(L1808,2)*ROUND(G1808,3),2)</f>
        <v>0</v>
      </c>
      <c r="N1808" s="28" t="s">
        <v>52</v>
      </c>
      <c r="O1808">
        <f>(M1808*21)/100</f>
        <v>0</v>
      </c>
      <c r="P1808" t="s">
        <v>47</v>
      </c>
    </row>
    <row r="1809" spans="1:5" ht="13.2" customHeight="1">
      <c r="A1809" s="32" t="s">
        <v>48</v>
      </c>
      <c r="E1809" s="33" t="s">
        <v>1461</v>
      </c>
    </row>
    <row r="1810" spans="1:5" ht="13.2" customHeight="1">
      <c r="A1810" s="32" t="s">
        <v>49</v>
      </c>
      <c r="E1810" s="34" t="s">
        <v>43</v>
      </c>
    </row>
    <row r="1811" ht="13.2" customHeight="1">
      <c r="E1811" s="33" t="s">
        <v>43</v>
      </c>
    </row>
    <row r="1812" spans="1:16" ht="13.2" customHeight="1">
      <c r="A1812" t="s">
        <v>40</v>
      </c>
      <c r="B1812" s="10" t="s">
        <v>350</v>
      </c>
      <c r="C1812" s="10" t="s">
        <v>1657</v>
      </c>
      <c r="E1812" s="27" t="s">
        <v>1658</v>
      </c>
      <c r="F1812" s="28" t="s">
        <v>63</v>
      </c>
      <c r="G1812" s="29">
        <v>65.442</v>
      </c>
      <c r="H1812" s="28">
        <v>0.00388</v>
      </c>
      <c r="I1812" s="28">
        <f>ROUND(G1812*H1812,6)</f>
        <v>0.253915</v>
      </c>
      <c r="L1812" s="30">
        <v>0</v>
      </c>
      <c r="M1812" s="31">
        <f>ROUND(ROUND(L1812,2)*ROUND(G1812,3),2)</f>
        <v>0</v>
      </c>
      <c r="N1812" s="28" t="s">
        <v>52</v>
      </c>
      <c r="O1812">
        <f>(M1812*21)/100</f>
        <v>0</v>
      </c>
      <c r="P1812" t="s">
        <v>47</v>
      </c>
    </row>
    <row r="1813" spans="1:5" ht="13.2" customHeight="1">
      <c r="A1813" s="32" t="s">
        <v>48</v>
      </c>
      <c r="E1813" s="33" t="s">
        <v>1658</v>
      </c>
    </row>
    <row r="1814" spans="1:5" ht="13.2" customHeight="1">
      <c r="A1814" s="32" t="s">
        <v>49</v>
      </c>
      <c r="E1814" s="34" t="s">
        <v>43</v>
      </c>
    </row>
    <row r="1815" ht="13.2" customHeight="1">
      <c r="E1815" s="33" t="s">
        <v>43</v>
      </c>
    </row>
    <row r="1816" spans="1:16" ht="13.2" customHeight="1">
      <c r="A1816" t="s">
        <v>40</v>
      </c>
      <c r="B1816" s="10" t="s">
        <v>345</v>
      </c>
      <c r="C1816" s="10" t="s">
        <v>1659</v>
      </c>
      <c r="E1816" s="27" t="s">
        <v>1463</v>
      </c>
      <c r="F1816" s="28" t="s">
        <v>63</v>
      </c>
      <c r="G1816" s="29">
        <v>246.442</v>
      </c>
      <c r="H1816" s="28">
        <v>0.00388</v>
      </c>
      <c r="I1816" s="28">
        <f>ROUND(G1816*H1816,6)</f>
        <v>0.956195</v>
      </c>
      <c r="L1816" s="30">
        <v>0</v>
      </c>
      <c r="M1816" s="31">
        <f>ROUND(ROUND(L1816,2)*ROUND(G1816,3),2)</f>
        <v>0</v>
      </c>
      <c r="N1816" s="28" t="s">
        <v>52</v>
      </c>
      <c r="O1816">
        <f>(M1816*21)/100</f>
        <v>0</v>
      </c>
      <c r="P1816" t="s">
        <v>47</v>
      </c>
    </row>
    <row r="1817" spans="1:5" ht="13.2" customHeight="1">
      <c r="A1817" s="32" t="s">
        <v>48</v>
      </c>
      <c r="E1817" s="33" t="s">
        <v>1463</v>
      </c>
    </row>
    <row r="1818" spans="1:5" ht="13.2" customHeight="1">
      <c r="A1818" s="32" t="s">
        <v>49</v>
      </c>
      <c r="E1818" s="34" t="s">
        <v>43</v>
      </c>
    </row>
    <row r="1819" ht="13.2" customHeight="1">
      <c r="E1819" s="33" t="s">
        <v>43</v>
      </c>
    </row>
    <row r="1820" spans="1:16" ht="13.2" customHeight="1">
      <c r="A1820" t="s">
        <v>40</v>
      </c>
      <c r="B1820" s="10" t="s">
        <v>341</v>
      </c>
      <c r="C1820" s="10" t="s">
        <v>1660</v>
      </c>
      <c r="E1820" s="27" t="s">
        <v>1661</v>
      </c>
      <c r="F1820" s="28" t="s">
        <v>63</v>
      </c>
      <c r="G1820" s="29">
        <v>246.442</v>
      </c>
      <c r="H1820" s="28">
        <v>0.003</v>
      </c>
      <c r="I1820" s="28">
        <f>ROUND(G1820*H1820,6)</f>
        <v>0.739326</v>
      </c>
      <c r="L1820" s="30">
        <v>0</v>
      </c>
      <c r="M1820" s="31">
        <f>ROUND(ROUND(L1820,2)*ROUND(G1820,3),2)</f>
        <v>0</v>
      </c>
      <c r="N1820" s="28" t="s">
        <v>52</v>
      </c>
      <c r="O1820">
        <f>(M1820*21)/100</f>
        <v>0</v>
      </c>
      <c r="P1820" t="s">
        <v>47</v>
      </c>
    </row>
    <row r="1821" spans="1:5" ht="13.2" customHeight="1">
      <c r="A1821" s="32" t="s">
        <v>48</v>
      </c>
      <c r="E1821" s="33" t="s">
        <v>1661</v>
      </c>
    </row>
    <row r="1822" spans="1:5" ht="13.2" customHeight="1">
      <c r="A1822" s="32" t="s">
        <v>49</v>
      </c>
      <c r="E1822" s="34" t="s">
        <v>43</v>
      </c>
    </row>
    <row r="1823" ht="13.2" customHeight="1">
      <c r="E1823" s="33" t="s">
        <v>43</v>
      </c>
    </row>
    <row r="1824" spans="1:16" ht="13.2" customHeight="1">
      <c r="A1824" t="s">
        <v>40</v>
      </c>
      <c r="B1824" s="10" t="s">
        <v>328</v>
      </c>
      <c r="C1824" s="10" t="s">
        <v>1662</v>
      </c>
      <c r="E1824" s="27" t="s">
        <v>1663</v>
      </c>
      <c r="F1824" s="28" t="s">
        <v>63</v>
      </c>
      <c r="G1824" s="29">
        <v>5</v>
      </c>
      <c r="H1824" s="28">
        <v>0</v>
      </c>
      <c r="I1824" s="28">
        <f>ROUND(G1824*H1824,6)</f>
        <v>0</v>
      </c>
      <c r="L1824" s="30">
        <v>0</v>
      </c>
      <c r="M1824" s="31">
        <f>ROUND(ROUND(L1824,2)*ROUND(G1824,3),2)</f>
        <v>0</v>
      </c>
      <c r="N1824" s="28" t="s">
        <v>52</v>
      </c>
      <c r="O1824">
        <f>(M1824*21)/100</f>
        <v>0</v>
      </c>
      <c r="P1824" t="s">
        <v>47</v>
      </c>
    </row>
    <row r="1825" spans="1:5" ht="13.2" customHeight="1">
      <c r="A1825" s="32" t="s">
        <v>48</v>
      </c>
      <c r="E1825" s="33" t="s">
        <v>1663</v>
      </c>
    </row>
    <row r="1826" spans="1:5" ht="13.2" customHeight="1">
      <c r="A1826" s="32" t="s">
        <v>49</v>
      </c>
      <c r="E1826" s="34" t="s">
        <v>1664</v>
      </c>
    </row>
    <row r="1827" ht="13.2" customHeight="1">
      <c r="E1827" s="33" t="s">
        <v>1665</v>
      </c>
    </row>
    <row r="1828" spans="1:16" ht="13.2" customHeight="1">
      <c r="A1828" t="s">
        <v>40</v>
      </c>
      <c r="B1828" s="10" t="s">
        <v>337</v>
      </c>
      <c r="C1828" s="10" t="s">
        <v>1666</v>
      </c>
      <c r="E1828" s="27" t="s">
        <v>1667</v>
      </c>
      <c r="F1828" s="28" t="s">
        <v>63</v>
      </c>
      <c r="G1828" s="29">
        <v>214.297</v>
      </c>
      <c r="H1828" s="28">
        <v>0</v>
      </c>
      <c r="I1828" s="28">
        <f>ROUND(G1828*H1828,6)</f>
        <v>0</v>
      </c>
      <c r="L1828" s="30">
        <v>0</v>
      </c>
      <c r="M1828" s="31">
        <f>ROUND(ROUND(L1828,2)*ROUND(G1828,3),2)</f>
        <v>0</v>
      </c>
      <c r="N1828" s="28" t="s">
        <v>52</v>
      </c>
      <c r="O1828">
        <f>(M1828*21)/100</f>
        <v>0</v>
      </c>
      <c r="P1828" t="s">
        <v>47</v>
      </c>
    </row>
    <row r="1829" spans="1:5" ht="13.2" customHeight="1">
      <c r="A1829" s="32" t="s">
        <v>48</v>
      </c>
      <c r="E1829" s="33" t="s">
        <v>1667</v>
      </c>
    </row>
    <row r="1830" spans="1:5" ht="52.8" customHeight="1">
      <c r="A1830" s="32" t="s">
        <v>49</v>
      </c>
      <c r="E1830" s="34" t="s">
        <v>1668</v>
      </c>
    </row>
    <row r="1831" ht="13.2" customHeight="1">
      <c r="E1831" s="33" t="s">
        <v>1669</v>
      </c>
    </row>
    <row r="1832" spans="1:16" ht="13.2" customHeight="1">
      <c r="A1832" t="s">
        <v>40</v>
      </c>
      <c r="B1832" s="10" t="s">
        <v>293</v>
      </c>
      <c r="C1832" s="10" t="s">
        <v>1670</v>
      </c>
      <c r="E1832" s="27" t="s">
        <v>1671</v>
      </c>
      <c r="F1832" s="28" t="s">
        <v>63</v>
      </c>
      <c r="G1832" s="29">
        <v>214.297</v>
      </c>
      <c r="H1832" s="28">
        <v>0.00088</v>
      </c>
      <c r="I1832" s="28">
        <f>ROUND(G1832*H1832,6)</f>
        <v>0.188581</v>
      </c>
      <c r="L1832" s="30">
        <v>0</v>
      </c>
      <c r="M1832" s="31">
        <f>ROUND(ROUND(L1832,2)*ROUND(G1832,3),2)</f>
        <v>0</v>
      </c>
      <c r="N1832" s="28" t="s">
        <v>52</v>
      </c>
      <c r="O1832">
        <f>(M1832*21)/100</f>
        <v>0</v>
      </c>
      <c r="P1832" t="s">
        <v>47</v>
      </c>
    </row>
    <row r="1833" spans="1:5" ht="13.2" customHeight="1">
      <c r="A1833" s="32" t="s">
        <v>48</v>
      </c>
      <c r="E1833" s="33" t="s">
        <v>1671</v>
      </c>
    </row>
    <row r="1834" spans="1:5" ht="52.8" customHeight="1">
      <c r="A1834" s="32" t="s">
        <v>49</v>
      </c>
      <c r="E1834" s="34" t="s">
        <v>1668</v>
      </c>
    </row>
    <row r="1835" ht="13.2" customHeight="1">
      <c r="E1835" s="33" t="s">
        <v>1672</v>
      </c>
    </row>
    <row r="1836" spans="1:16" ht="13.2" customHeight="1">
      <c r="A1836" t="s">
        <v>40</v>
      </c>
      <c r="B1836" s="10" t="s">
        <v>296</v>
      </c>
      <c r="C1836" s="10" t="s">
        <v>1673</v>
      </c>
      <c r="E1836" s="27" t="s">
        <v>1674</v>
      </c>
      <c r="F1836" s="28" t="s">
        <v>63</v>
      </c>
      <c r="G1836" s="29">
        <v>56.906</v>
      </c>
      <c r="H1836" s="28">
        <v>0</v>
      </c>
      <c r="I1836" s="28">
        <f>ROUND(G1836*H1836,6)</f>
        <v>0</v>
      </c>
      <c r="L1836" s="30">
        <v>0</v>
      </c>
      <c r="M1836" s="31">
        <f>ROUND(ROUND(L1836,2)*ROUND(G1836,3),2)</f>
        <v>0</v>
      </c>
      <c r="N1836" s="28" t="s">
        <v>52</v>
      </c>
      <c r="O1836">
        <f>(M1836*21)/100</f>
        <v>0</v>
      </c>
      <c r="P1836" t="s">
        <v>47</v>
      </c>
    </row>
    <row r="1837" spans="1:5" ht="13.2" customHeight="1">
      <c r="A1837" s="32" t="s">
        <v>48</v>
      </c>
      <c r="E1837" s="33" t="s">
        <v>1674</v>
      </c>
    </row>
    <row r="1838" spans="1:5" ht="26.4" customHeight="1">
      <c r="A1838" s="32" t="s">
        <v>49</v>
      </c>
      <c r="E1838" s="34" t="s">
        <v>1675</v>
      </c>
    </row>
    <row r="1839" ht="13.2" customHeight="1">
      <c r="E1839" s="33" t="s">
        <v>1676</v>
      </c>
    </row>
    <row r="1840" spans="1:16" ht="13.2" customHeight="1">
      <c r="A1840" t="s">
        <v>40</v>
      </c>
      <c r="B1840" s="10" t="s">
        <v>355</v>
      </c>
      <c r="C1840" s="10" t="s">
        <v>1677</v>
      </c>
      <c r="E1840" s="27" t="s">
        <v>1678</v>
      </c>
      <c r="F1840" s="28" t="s">
        <v>148</v>
      </c>
      <c r="G1840" s="29">
        <v>2.14</v>
      </c>
      <c r="H1840" s="28">
        <v>0</v>
      </c>
      <c r="I1840" s="28">
        <f>ROUND(G1840*H1840,6)</f>
        <v>0</v>
      </c>
      <c r="L1840" s="30">
        <v>0</v>
      </c>
      <c r="M1840" s="31">
        <f>ROUND(ROUND(L1840,2)*ROUND(G1840,3),2)</f>
        <v>0</v>
      </c>
      <c r="N1840" s="28" t="s">
        <v>52</v>
      </c>
      <c r="O1840">
        <f>(M1840*21)/100</f>
        <v>0</v>
      </c>
      <c r="P1840" t="s">
        <v>47</v>
      </c>
    </row>
    <row r="1841" spans="1:5" ht="13.2" customHeight="1">
      <c r="A1841" s="32" t="s">
        <v>48</v>
      </c>
      <c r="E1841" s="33" t="s">
        <v>1678</v>
      </c>
    </row>
    <row r="1842" spans="1:5" ht="13.2" customHeight="1">
      <c r="A1842" s="32" t="s">
        <v>49</v>
      </c>
      <c r="E1842" s="34" t="s">
        <v>43</v>
      </c>
    </row>
    <row r="1843" ht="13.2" customHeight="1">
      <c r="E1843" s="33" t="s">
        <v>377</v>
      </c>
    </row>
    <row r="1844" spans="1:16" ht="13.2" customHeight="1">
      <c r="A1844" t="s">
        <v>40</v>
      </c>
      <c r="B1844" s="10" t="s">
        <v>360</v>
      </c>
      <c r="C1844" s="10" t="s">
        <v>1679</v>
      </c>
      <c r="E1844" s="27" t="s">
        <v>1680</v>
      </c>
      <c r="F1844" s="28" t="s">
        <v>148</v>
      </c>
      <c r="G1844" s="29">
        <v>2.14</v>
      </c>
      <c r="H1844" s="28">
        <v>0</v>
      </c>
      <c r="I1844" s="28">
        <f>ROUND(G1844*H1844,6)</f>
        <v>0</v>
      </c>
      <c r="L1844" s="30">
        <v>0</v>
      </c>
      <c r="M1844" s="31">
        <f>ROUND(ROUND(L1844,2)*ROUND(G1844,3),2)</f>
        <v>0</v>
      </c>
      <c r="N1844" s="28" t="s">
        <v>52</v>
      </c>
      <c r="O1844">
        <f>(M1844*21)/100</f>
        <v>0</v>
      </c>
      <c r="P1844" t="s">
        <v>47</v>
      </c>
    </row>
    <row r="1845" spans="1:5" ht="13.2" customHeight="1">
      <c r="A1845" s="32" t="s">
        <v>48</v>
      </c>
      <c r="E1845" s="33" t="s">
        <v>1681</v>
      </c>
    </row>
    <row r="1846" spans="1:5" ht="13.2" customHeight="1">
      <c r="A1846" s="32" t="s">
        <v>49</v>
      </c>
      <c r="E1846" s="34" t="s">
        <v>43</v>
      </c>
    </row>
    <row r="1847" ht="13.2" customHeight="1">
      <c r="E1847" s="33" t="s">
        <v>377</v>
      </c>
    </row>
    <row r="1848" spans="1:16" ht="13.2" customHeight="1">
      <c r="A1848" t="s">
        <v>40</v>
      </c>
      <c r="B1848" s="10" t="s">
        <v>300</v>
      </c>
      <c r="C1848" s="10" t="s">
        <v>1682</v>
      </c>
      <c r="E1848" s="27" t="s">
        <v>1683</v>
      </c>
      <c r="F1848" s="28" t="s">
        <v>148</v>
      </c>
      <c r="G1848" s="29">
        <v>2.14</v>
      </c>
      <c r="H1848" s="28">
        <v>0</v>
      </c>
      <c r="I1848" s="28">
        <f>ROUND(G1848*H1848,6)</f>
        <v>0</v>
      </c>
      <c r="L1848" s="30">
        <v>0</v>
      </c>
      <c r="M1848" s="31">
        <f>ROUND(ROUND(L1848,2)*ROUND(G1848,3),2)</f>
        <v>0</v>
      </c>
      <c r="N1848" s="28" t="s">
        <v>52</v>
      </c>
      <c r="O1848">
        <f>(M1848*21)/100</f>
        <v>0</v>
      </c>
      <c r="P1848" t="s">
        <v>47</v>
      </c>
    </row>
    <row r="1849" spans="1:5" ht="13.2" customHeight="1">
      <c r="A1849" s="32" t="s">
        <v>48</v>
      </c>
      <c r="E1849" s="33" t="s">
        <v>1684</v>
      </c>
    </row>
    <row r="1850" spans="1:5" ht="13.2" customHeight="1">
      <c r="A1850" s="32" t="s">
        <v>49</v>
      </c>
      <c r="E1850" s="34" t="s">
        <v>43</v>
      </c>
    </row>
    <row r="1851" ht="13.2" customHeight="1">
      <c r="E1851" s="33" t="s">
        <v>377</v>
      </c>
    </row>
    <row r="1852" spans="1:13" ht="13.2" customHeight="1">
      <c r="A1852" t="s">
        <v>37</v>
      </c>
      <c r="C1852" s="11" t="s">
        <v>267</v>
      </c>
      <c r="E1852" s="35" t="s">
        <v>268</v>
      </c>
      <c r="J1852" s="31">
        <f>0</f>
        <v>0</v>
      </c>
      <c r="K1852" s="31">
        <f>0</f>
        <v>0</v>
      </c>
      <c r="L1852" s="31">
        <f>0+L1853+L1857+L1861+L1865+L1869+L1873+L1877+L1881+L1885+L1889+L1893+L1897</f>
        <v>0</v>
      </c>
      <c r="M1852" s="31">
        <f>0+M1853+M1857+M1861+M1865+M1869+M1873+M1877+M1881+M1885+M1889+M1893+M1897</f>
        <v>0</v>
      </c>
    </row>
    <row r="1853" spans="1:16" ht="13.2" customHeight="1">
      <c r="A1853" t="s">
        <v>40</v>
      </c>
      <c r="B1853" s="10" t="s">
        <v>414</v>
      </c>
      <c r="C1853" s="10" t="s">
        <v>398</v>
      </c>
      <c r="E1853" s="27" t="s">
        <v>399</v>
      </c>
      <c r="F1853" s="28" t="s">
        <v>63</v>
      </c>
      <c r="G1853" s="29">
        <v>5.75</v>
      </c>
      <c r="H1853" s="28">
        <v>0.00017</v>
      </c>
      <c r="I1853" s="28">
        <f>ROUND(G1853*H1853,6)</f>
        <v>0.000978</v>
      </c>
      <c r="L1853" s="30">
        <v>0</v>
      </c>
      <c r="M1853" s="31">
        <f>ROUND(ROUND(L1853,2)*ROUND(G1853,3),2)</f>
        <v>0</v>
      </c>
      <c r="N1853" s="28" t="s">
        <v>52</v>
      </c>
      <c r="O1853">
        <f>(M1853*21)/100</f>
        <v>0</v>
      </c>
      <c r="P1853" t="s">
        <v>47</v>
      </c>
    </row>
    <row r="1854" spans="1:5" ht="13.2" customHeight="1">
      <c r="A1854" s="32" t="s">
        <v>48</v>
      </c>
      <c r="E1854" s="33" t="s">
        <v>399</v>
      </c>
    </row>
    <row r="1855" spans="1:5" ht="13.2" customHeight="1">
      <c r="A1855" s="32" t="s">
        <v>49</v>
      </c>
      <c r="E1855" s="34" t="s">
        <v>43</v>
      </c>
    </row>
    <row r="1856" ht="13.2" customHeight="1">
      <c r="E1856" s="33" t="s">
        <v>43</v>
      </c>
    </row>
    <row r="1857" spans="1:16" ht="13.2" customHeight="1">
      <c r="A1857" t="s">
        <v>40</v>
      </c>
      <c r="B1857" s="10" t="s">
        <v>367</v>
      </c>
      <c r="C1857" s="10" t="s">
        <v>1685</v>
      </c>
      <c r="E1857" s="27" t="s">
        <v>1686</v>
      </c>
      <c r="F1857" s="28" t="s">
        <v>155</v>
      </c>
      <c r="G1857" s="29">
        <v>1.16</v>
      </c>
      <c r="H1857" s="28">
        <v>0.025</v>
      </c>
      <c r="I1857" s="28">
        <f>ROUND(G1857*H1857,6)</f>
        <v>0.029</v>
      </c>
      <c r="L1857" s="30">
        <v>0</v>
      </c>
      <c r="M1857" s="31">
        <f>ROUND(ROUND(L1857,2)*ROUND(G1857,3),2)</f>
        <v>0</v>
      </c>
      <c r="N1857" s="28" t="s">
        <v>52</v>
      </c>
      <c r="O1857">
        <f>(M1857*21)/100</f>
        <v>0</v>
      </c>
      <c r="P1857" t="s">
        <v>47</v>
      </c>
    </row>
    <row r="1858" spans="1:5" ht="13.2" customHeight="1">
      <c r="A1858" s="32" t="s">
        <v>48</v>
      </c>
      <c r="E1858" s="33" t="s">
        <v>1686</v>
      </c>
    </row>
    <row r="1859" spans="1:5" ht="13.2" customHeight="1">
      <c r="A1859" s="32" t="s">
        <v>49</v>
      </c>
      <c r="E1859" s="34" t="s">
        <v>43</v>
      </c>
    </row>
    <row r="1860" ht="13.2" customHeight="1">
      <c r="E1860" s="33" t="s">
        <v>43</v>
      </c>
    </row>
    <row r="1861" spans="1:16" ht="13.2" customHeight="1">
      <c r="A1861" t="s">
        <v>40</v>
      </c>
      <c r="B1861" s="10" t="s">
        <v>382</v>
      </c>
      <c r="C1861" s="10" t="s">
        <v>1687</v>
      </c>
      <c r="E1861" s="27" t="s">
        <v>1688</v>
      </c>
      <c r="F1861" s="28" t="s">
        <v>63</v>
      </c>
      <c r="G1861" s="29">
        <v>195.246</v>
      </c>
      <c r="H1861" s="28">
        <v>0.00448</v>
      </c>
      <c r="I1861" s="28">
        <f>ROUND(G1861*H1861,6)</f>
        <v>0.874702</v>
      </c>
      <c r="L1861" s="30">
        <v>0</v>
      </c>
      <c r="M1861" s="31">
        <f>ROUND(ROUND(L1861,2)*ROUND(G1861,3),2)</f>
        <v>0</v>
      </c>
      <c r="N1861" s="28" t="s">
        <v>52</v>
      </c>
      <c r="O1861">
        <f>(M1861*21)/100</f>
        <v>0</v>
      </c>
      <c r="P1861" t="s">
        <v>47</v>
      </c>
    </row>
    <row r="1862" spans="1:5" ht="13.2" customHeight="1">
      <c r="A1862" s="32" t="s">
        <v>48</v>
      </c>
      <c r="E1862" s="33" t="s">
        <v>1688</v>
      </c>
    </row>
    <row r="1863" spans="1:5" ht="13.2" customHeight="1">
      <c r="A1863" s="32" t="s">
        <v>49</v>
      </c>
      <c r="E1863" s="34" t="s">
        <v>43</v>
      </c>
    </row>
    <row r="1864" ht="13.2" customHeight="1">
      <c r="E1864" s="33" t="s">
        <v>43</v>
      </c>
    </row>
    <row r="1865" spans="1:16" ht="13.2" customHeight="1">
      <c r="A1865" t="s">
        <v>40</v>
      </c>
      <c r="B1865" s="10" t="s">
        <v>374</v>
      </c>
      <c r="C1865" s="10" t="s">
        <v>1689</v>
      </c>
      <c r="E1865" s="27" t="s">
        <v>1690</v>
      </c>
      <c r="F1865" s="28" t="s">
        <v>67</v>
      </c>
      <c r="G1865" s="29">
        <v>24.78</v>
      </c>
      <c r="H1865" s="28">
        <v>0.00038</v>
      </c>
      <c r="I1865" s="28">
        <f>ROUND(G1865*H1865,6)</f>
        <v>0.009416</v>
      </c>
      <c r="L1865" s="30">
        <v>0</v>
      </c>
      <c r="M1865" s="31">
        <f>ROUND(ROUND(L1865,2)*ROUND(G1865,3),2)</f>
        <v>0</v>
      </c>
      <c r="N1865" s="28" t="s">
        <v>52</v>
      </c>
      <c r="O1865">
        <f>(M1865*21)/100</f>
        <v>0</v>
      </c>
      <c r="P1865" t="s">
        <v>47</v>
      </c>
    </row>
    <row r="1866" spans="1:5" ht="13.2" customHeight="1">
      <c r="A1866" s="32" t="s">
        <v>48</v>
      </c>
      <c r="E1866" s="33" t="s">
        <v>1690</v>
      </c>
    </row>
    <row r="1867" spans="1:5" ht="13.2" customHeight="1">
      <c r="A1867" s="32" t="s">
        <v>49</v>
      </c>
      <c r="E1867" s="34" t="s">
        <v>43</v>
      </c>
    </row>
    <row r="1868" ht="13.2" customHeight="1">
      <c r="E1868" s="33" t="s">
        <v>43</v>
      </c>
    </row>
    <row r="1869" spans="1:16" ht="13.2" customHeight="1">
      <c r="A1869" t="s">
        <v>40</v>
      </c>
      <c r="B1869" s="10" t="s">
        <v>364</v>
      </c>
      <c r="C1869" s="10" t="s">
        <v>1691</v>
      </c>
      <c r="E1869" s="27" t="s">
        <v>1692</v>
      </c>
      <c r="F1869" s="28" t="s">
        <v>63</v>
      </c>
      <c r="G1869" s="29">
        <v>5</v>
      </c>
      <c r="H1869" s="28">
        <v>0</v>
      </c>
      <c r="I1869" s="28">
        <f>ROUND(G1869*H1869,6)</f>
        <v>0</v>
      </c>
      <c r="L1869" s="30">
        <v>0</v>
      </c>
      <c r="M1869" s="31">
        <f>ROUND(ROUND(L1869,2)*ROUND(G1869,3),2)</f>
        <v>0</v>
      </c>
      <c r="N1869" s="28" t="s">
        <v>52</v>
      </c>
      <c r="O1869">
        <f>(M1869*21)/100</f>
        <v>0</v>
      </c>
      <c r="P1869" t="s">
        <v>47</v>
      </c>
    </row>
    <row r="1870" spans="1:5" ht="13.2" customHeight="1">
      <c r="A1870" s="32" t="s">
        <v>48</v>
      </c>
      <c r="E1870" s="33" t="s">
        <v>1692</v>
      </c>
    </row>
    <row r="1871" spans="1:5" ht="13.2" customHeight="1">
      <c r="A1871" s="32" t="s">
        <v>49</v>
      </c>
      <c r="E1871" s="34" t="s">
        <v>1664</v>
      </c>
    </row>
    <row r="1872" ht="13.2" customHeight="1">
      <c r="E1872" s="33" t="s">
        <v>43</v>
      </c>
    </row>
    <row r="1873" spans="1:16" ht="13.2" customHeight="1">
      <c r="A1873" t="s">
        <v>40</v>
      </c>
      <c r="B1873" s="10" t="s">
        <v>370</v>
      </c>
      <c r="C1873" s="10" t="s">
        <v>1693</v>
      </c>
      <c r="E1873" s="27" t="s">
        <v>1694</v>
      </c>
      <c r="F1873" s="28" t="s">
        <v>81</v>
      </c>
      <c r="G1873" s="29">
        <v>23.6</v>
      </c>
      <c r="H1873" s="28">
        <v>0</v>
      </c>
      <c r="I1873" s="28">
        <f>ROUND(G1873*H1873,6)</f>
        <v>0</v>
      </c>
      <c r="L1873" s="30">
        <v>0</v>
      </c>
      <c r="M1873" s="31">
        <f>ROUND(ROUND(L1873,2)*ROUND(G1873,3),2)</f>
        <v>0</v>
      </c>
      <c r="N1873" s="28" t="s">
        <v>52</v>
      </c>
      <c r="O1873">
        <f>(M1873*21)/100</f>
        <v>0</v>
      </c>
      <c r="P1873" t="s">
        <v>47</v>
      </c>
    </row>
    <row r="1874" spans="1:5" ht="13.2" customHeight="1">
      <c r="A1874" s="32" t="s">
        <v>48</v>
      </c>
      <c r="E1874" s="33" t="s">
        <v>1694</v>
      </c>
    </row>
    <row r="1875" spans="1:5" ht="13.2" customHeight="1">
      <c r="A1875" s="32" t="s">
        <v>49</v>
      </c>
      <c r="E1875" s="34" t="s">
        <v>1695</v>
      </c>
    </row>
    <row r="1876" ht="13.2" customHeight="1">
      <c r="E1876" s="33" t="s">
        <v>1696</v>
      </c>
    </row>
    <row r="1877" spans="1:16" ht="13.2" customHeight="1">
      <c r="A1877" t="s">
        <v>40</v>
      </c>
      <c r="B1877" s="10" t="s">
        <v>378</v>
      </c>
      <c r="C1877" s="10" t="s">
        <v>1697</v>
      </c>
      <c r="E1877" s="27" t="s">
        <v>1698</v>
      </c>
      <c r="F1877" s="28" t="s">
        <v>63</v>
      </c>
      <c r="G1877" s="29">
        <v>191.418</v>
      </c>
      <c r="H1877" s="28">
        <v>0</v>
      </c>
      <c r="I1877" s="28">
        <f>ROUND(G1877*H1877,6)</f>
        <v>0</v>
      </c>
      <c r="L1877" s="30">
        <v>0</v>
      </c>
      <c r="M1877" s="31">
        <f>ROUND(ROUND(L1877,2)*ROUND(G1877,3),2)</f>
        <v>0</v>
      </c>
      <c r="N1877" s="28" t="s">
        <v>52</v>
      </c>
      <c r="O1877">
        <f>(M1877*21)/100</f>
        <v>0</v>
      </c>
      <c r="P1877" t="s">
        <v>47</v>
      </c>
    </row>
    <row r="1878" spans="1:5" ht="13.2" customHeight="1">
      <c r="A1878" s="32" t="s">
        <v>48</v>
      </c>
      <c r="E1878" s="33" t="s">
        <v>1698</v>
      </c>
    </row>
    <row r="1879" spans="1:5" ht="39.6" customHeight="1">
      <c r="A1879" s="32" t="s">
        <v>49</v>
      </c>
      <c r="E1879" s="34" t="s">
        <v>1699</v>
      </c>
    </row>
    <row r="1880" ht="13.2" customHeight="1">
      <c r="E1880" s="33" t="s">
        <v>1700</v>
      </c>
    </row>
    <row r="1881" spans="1:16" ht="13.2" customHeight="1">
      <c r="A1881" t="s">
        <v>40</v>
      </c>
      <c r="B1881" s="10" t="s">
        <v>403</v>
      </c>
      <c r="C1881" s="10" t="s">
        <v>1701</v>
      </c>
      <c r="E1881" s="27" t="s">
        <v>1702</v>
      </c>
      <c r="F1881" s="28" t="s">
        <v>63</v>
      </c>
      <c r="G1881" s="29">
        <v>191.418</v>
      </c>
      <c r="H1881" s="28">
        <v>0</v>
      </c>
      <c r="I1881" s="28">
        <f>ROUND(G1881*H1881,6)</f>
        <v>0</v>
      </c>
      <c r="L1881" s="30">
        <v>0</v>
      </c>
      <c r="M1881" s="31">
        <f>ROUND(ROUND(L1881,2)*ROUND(G1881,3),2)</f>
        <v>0</v>
      </c>
      <c r="N1881" s="28" t="s">
        <v>52</v>
      </c>
      <c r="O1881">
        <f>(M1881*21)/100</f>
        <v>0</v>
      </c>
      <c r="P1881" t="s">
        <v>47</v>
      </c>
    </row>
    <row r="1882" spans="1:5" ht="13.2" customHeight="1">
      <c r="A1882" s="32" t="s">
        <v>48</v>
      </c>
      <c r="E1882" s="33" t="s">
        <v>1702</v>
      </c>
    </row>
    <row r="1883" spans="1:5" ht="13.2" customHeight="1">
      <c r="A1883" s="32" t="s">
        <v>49</v>
      </c>
      <c r="E1883" s="34" t="s">
        <v>43</v>
      </c>
    </row>
    <row r="1884" ht="13.2" customHeight="1">
      <c r="E1884" s="33" t="s">
        <v>1700</v>
      </c>
    </row>
    <row r="1885" spans="1:16" ht="13.2" customHeight="1">
      <c r="A1885" t="s">
        <v>40</v>
      </c>
      <c r="B1885" s="10" t="s">
        <v>409</v>
      </c>
      <c r="C1885" s="10" t="s">
        <v>1703</v>
      </c>
      <c r="E1885" s="27" t="s">
        <v>1704</v>
      </c>
      <c r="F1885" s="28" t="s">
        <v>63</v>
      </c>
      <c r="G1885" s="29">
        <v>5</v>
      </c>
      <c r="H1885" s="28">
        <v>4E-05</v>
      </c>
      <c r="I1885" s="28">
        <f>ROUND(G1885*H1885,6)</f>
        <v>0.0002</v>
      </c>
      <c r="L1885" s="30">
        <v>0</v>
      </c>
      <c r="M1885" s="31">
        <f>ROUND(ROUND(L1885,2)*ROUND(G1885,3),2)</f>
        <v>0</v>
      </c>
      <c r="N1885" s="28" t="s">
        <v>52</v>
      </c>
      <c r="O1885">
        <f>(M1885*21)/100</f>
        <v>0</v>
      </c>
      <c r="P1885" t="s">
        <v>47</v>
      </c>
    </row>
    <row r="1886" spans="1:5" ht="13.2" customHeight="1">
      <c r="A1886" s="32" t="s">
        <v>48</v>
      </c>
      <c r="E1886" s="33" t="s">
        <v>1704</v>
      </c>
    </row>
    <row r="1887" spans="1:5" ht="13.2" customHeight="1">
      <c r="A1887" s="32" t="s">
        <v>49</v>
      </c>
      <c r="E1887" s="34" t="s">
        <v>1664</v>
      </c>
    </row>
    <row r="1888" ht="13.2" customHeight="1">
      <c r="E1888" s="33" t="s">
        <v>43</v>
      </c>
    </row>
    <row r="1889" spans="1:16" ht="13.2" customHeight="1">
      <c r="A1889" t="s">
        <v>40</v>
      </c>
      <c r="B1889" s="10" t="s">
        <v>419</v>
      </c>
      <c r="C1889" s="10" t="s">
        <v>280</v>
      </c>
      <c r="E1889" s="27" t="s">
        <v>281</v>
      </c>
      <c r="F1889" s="28" t="s">
        <v>148</v>
      </c>
      <c r="G1889" s="29">
        <v>0.914</v>
      </c>
      <c r="H1889" s="28">
        <v>0</v>
      </c>
      <c r="I1889" s="28">
        <f>ROUND(G1889*H1889,6)</f>
        <v>0</v>
      </c>
      <c r="L1889" s="30">
        <v>0</v>
      </c>
      <c r="M1889" s="31">
        <f>ROUND(ROUND(L1889,2)*ROUND(G1889,3),2)</f>
        <v>0</v>
      </c>
      <c r="N1889" s="28" t="s">
        <v>52</v>
      </c>
      <c r="O1889">
        <f>(M1889*21)/100</f>
        <v>0</v>
      </c>
      <c r="P1889" t="s">
        <v>47</v>
      </c>
    </row>
    <row r="1890" spans="1:5" ht="13.2" customHeight="1">
      <c r="A1890" s="32" t="s">
        <v>48</v>
      </c>
      <c r="E1890" s="33" t="s">
        <v>281</v>
      </c>
    </row>
    <row r="1891" spans="1:5" ht="13.2" customHeight="1">
      <c r="A1891" s="32" t="s">
        <v>49</v>
      </c>
      <c r="E1891" s="34" t="s">
        <v>43</v>
      </c>
    </row>
    <row r="1892" ht="13.2" customHeight="1">
      <c r="E1892" s="33" t="s">
        <v>282</v>
      </c>
    </row>
    <row r="1893" spans="1:16" ht="13.2" customHeight="1">
      <c r="A1893" t="s">
        <v>40</v>
      </c>
      <c r="B1893" s="10" t="s">
        <v>423</v>
      </c>
      <c r="C1893" s="10" t="s">
        <v>284</v>
      </c>
      <c r="E1893" s="27" t="s">
        <v>285</v>
      </c>
      <c r="F1893" s="28" t="s">
        <v>148</v>
      </c>
      <c r="G1893" s="29">
        <v>0.914</v>
      </c>
      <c r="H1893" s="28">
        <v>0</v>
      </c>
      <c r="I1893" s="28">
        <f>ROUND(G1893*H1893,6)</f>
        <v>0</v>
      </c>
      <c r="L1893" s="30">
        <v>0</v>
      </c>
      <c r="M1893" s="31">
        <f>ROUND(ROUND(L1893,2)*ROUND(G1893,3),2)</f>
        <v>0</v>
      </c>
      <c r="N1893" s="28" t="s">
        <v>52</v>
      </c>
      <c r="O1893">
        <f>(M1893*21)/100</f>
        <v>0</v>
      </c>
      <c r="P1893" t="s">
        <v>47</v>
      </c>
    </row>
    <row r="1894" spans="1:5" ht="13.2" customHeight="1">
      <c r="A1894" s="32" t="s">
        <v>48</v>
      </c>
      <c r="E1894" s="33" t="s">
        <v>286</v>
      </c>
    </row>
    <row r="1895" spans="1:5" ht="13.2" customHeight="1">
      <c r="A1895" s="32" t="s">
        <v>49</v>
      </c>
      <c r="E1895" s="34" t="s">
        <v>43</v>
      </c>
    </row>
    <row r="1896" ht="13.2" customHeight="1">
      <c r="E1896" s="33" t="s">
        <v>282</v>
      </c>
    </row>
    <row r="1897" spans="1:16" ht="13.2" customHeight="1">
      <c r="A1897" t="s">
        <v>40</v>
      </c>
      <c r="B1897" s="10" t="s">
        <v>427</v>
      </c>
      <c r="C1897" s="10" t="s">
        <v>288</v>
      </c>
      <c r="E1897" s="27" t="s">
        <v>289</v>
      </c>
      <c r="F1897" s="28" t="s">
        <v>148</v>
      </c>
      <c r="G1897" s="29">
        <v>0.914</v>
      </c>
      <c r="H1897" s="28">
        <v>0</v>
      </c>
      <c r="I1897" s="28">
        <f>ROUND(G1897*H1897,6)</f>
        <v>0</v>
      </c>
      <c r="L1897" s="30">
        <v>0</v>
      </c>
      <c r="M1897" s="31">
        <f>ROUND(ROUND(L1897,2)*ROUND(G1897,3),2)</f>
        <v>0</v>
      </c>
      <c r="N1897" s="28" t="s">
        <v>52</v>
      </c>
      <c r="O1897">
        <f>(M1897*21)/100</f>
        <v>0</v>
      </c>
      <c r="P1897" t="s">
        <v>47</v>
      </c>
    </row>
    <row r="1898" spans="1:5" ht="13.2" customHeight="1">
      <c r="A1898" s="32" t="s">
        <v>48</v>
      </c>
      <c r="E1898" s="33" t="s">
        <v>290</v>
      </c>
    </row>
    <row r="1899" spans="1:5" ht="13.2" customHeight="1">
      <c r="A1899" s="32" t="s">
        <v>49</v>
      </c>
      <c r="E1899" s="34" t="s">
        <v>43</v>
      </c>
    </row>
    <row r="1900" ht="13.2" customHeight="1">
      <c r="E1900" s="33" t="s">
        <v>282</v>
      </c>
    </row>
    <row r="1901" spans="1:13" ht="13.2" customHeight="1">
      <c r="A1901" t="s">
        <v>37</v>
      </c>
      <c r="C1901" s="11" t="s">
        <v>291</v>
      </c>
      <c r="E1901" s="35" t="s">
        <v>292</v>
      </c>
      <c r="J1901" s="31">
        <f>0</f>
        <v>0</v>
      </c>
      <c r="K1901" s="31">
        <f>0</f>
        <v>0</v>
      </c>
      <c r="L1901" s="31">
        <f>0+L1902+L1906+L1910+L1914+L1918+L1922+L1926+L1930+L1934+L1938+L1942+L1946+L1950+L1954+L1958+L1962+L1966+L1970+L1974+L1978+L1982+L1986+L1990+L1994+L1998+L2002</f>
        <v>0</v>
      </c>
      <c r="M1901" s="31">
        <f>0+M1902+M1906+M1910+M1914+M1918+M1922+M1926+M1930+M1934+M1938+M1942+M1946+M1950+M1954+M1958+M1962+M1966+M1970+M1974+M1978+M1982+M1986+M1990+M1994+M1998+M2002</f>
        <v>0</v>
      </c>
    </row>
    <row r="1902" spans="1:16" ht="13.2" customHeight="1">
      <c r="A1902" t="s">
        <v>40</v>
      </c>
      <c r="B1902" s="10" t="s">
        <v>756</v>
      </c>
      <c r="C1902" s="10" t="s">
        <v>1705</v>
      </c>
      <c r="E1902" s="27" t="s">
        <v>1706</v>
      </c>
      <c r="F1902" s="28" t="s">
        <v>155</v>
      </c>
      <c r="G1902" s="29">
        <v>2.51</v>
      </c>
      <c r="H1902" s="28">
        <v>0.55</v>
      </c>
      <c r="I1902" s="28">
        <f>ROUND(G1902*H1902,6)</f>
        <v>1.3805</v>
      </c>
      <c r="L1902" s="30">
        <v>0</v>
      </c>
      <c r="M1902" s="31">
        <f>ROUND(ROUND(L1902,2)*ROUND(G1902,3),2)</f>
        <v>0</v>
      </c>
      <c r="N1902" s="28" t="s">
        <v>52</v>
      </c>
      <c r="O1902">
        <f>(M1902*21)/100</f>
        <v>0</v>
      </c>
      <c r="P1902" t="s">
        <v>47</v>
      </c>
    </row>
    <row r="1903" spans="1:5" ht="13.2" customHeight="1">
      <c r="A1903" s="32" t="s">
        <v>48</v>
      </c>
      <c r="E1903" s="33" t="s">
        <v>1706</v>
      </c>
    </row>
    <row r="1904" spans="1:5" ht="66" customHeight="1">
      <c r="A1904" s="32" t="s">
        <v>49</v>
      </c>
      <c r="E1904" s="34" t="s">
        <v>1707</v>
      </c>
    </row>
    <row r="1905" ht="13.2" customHeight="1">
      <c r="E1905" s="33" t="s">
        <v>43</v>
      </c>
    </row>
    <row r="1906" spans="1:16" ht="13.2" customHeight="1">
      <c r="A1906" t="s">
        <v>40</v>
      </c>
      <c r="B1906" s="10" t="s">
        <v>747</v>
      </c>
      <c r="C1906" s="10" t="s">
        <v>1708</v>
      </c>
      <c r="E1906" s="27" t="s">
        <v>1709</v>
      </c>
      <c r="F1906" s="28" t="s">
        <v>155</v>
      </c>
      <c r="G1906" s="29">
        <v>1.502</v>
      </c>
      <c r="H1906" s="28">
        <v>0.55</v>
      </c>
      <c r="I1906" s="28">
        <f>ROUND(G1906*H1906,6)</f>
        <v>0.8261</v>
      </c>
      <c r="L1906" s="30">
        <v>0</v>
      </c>
      <c r="M1906" s="31">
        <f>ROUND(ROUND(L1906,2)*ROUND(G1906,3),2)</f>
        <v>0</v>
      </c>
      <c r="N1906" s="28" t="s">
        <v>52</v>
      </c>
      <c r="O1906">
        <f>(M1906*21)/100</f>
        <v>0</v>
      </c>
      <c r="P1906" t="s">
        <v>47</v>
      </c>
    </row>
    <row r="1907" spans="1:5" ht="13.2" customHeight="1">
      <c r="A1907" s="32" t="s">
        <v>48</v>
      </c>
      <c r="E1907" s="33" t="s">
        <v>1709</v>
      </c>
    </row>
    <row r="1908" spans="1:5" ht="13.2" customHeight="1">
      <c r="A1908" s="32" t="s">
        <v>49</v>
      </c>
      <c r="E1908" s="34" t="s">
        <v>43</v>
      </c>
    </row>
    <row r="1909" ht="13.2" customHeight="1">
      <c r="E1909" s="33" t="s">
        <v>43</v>
      </c>
    </row>
    <row r="1910" spans="1:16" ht="13.2" customHeight="1">
      <c r="A1910" t="s">
        <v>40</v>
      </c>
      <c r="B1910" s="10" t="s">
        <v>750</v>
      </c>
      <c r="C1910" s="10" t="s">
        <v>1710</v>
      </c>
      <c r="E1910" s="27" t="s">
        <v>1711</v>
      </c>
      <c r="F1910" s="28" t="s">
        <v>63</v>
      </c>
      <c r="G1910" s="29">
        <v>230.227</v>
      </c>
      <c r="H1910" s="28">
        <v>0.0145</v>
      </c>
      <c r="I1910" s="28">
        <f>ROUND(G1910*H1910,6)</f>
        <v>3.338292</v>
      </c>
      <c r="L1910" s="30">
        <v>0</v>
      </c>
      <c r="M1910" s="31">
        <f>ROUND(ROUND(L1910,2)*ROUND(G1910,3),2)</f>
        <v>0</v>
      </c>
      <c r="N1910" s="28" t="s">
        <v>52</v>
      </c>
      <c r="O1910">
        <f>(M1910*21)/100</f>
        <v>0</v>
      </c>
      <c r="P1910" t="s">
        <v>47</v>
      </c>
    </row>
    <row r="1911" spans="1:5" ht="13.2" customHeight="1">
      <c r="A1911" s="32" t="s">
        <v>48</v>
      </c>
      <c r="E1911" s="33" t="s">
        <v>1711</v>
      </c>
    </row>
    <row r="1912" spans="1:5" ht="13.2" customHeight="1">
      <c r="A1912" s="32" t="s">
        <v>49</v>
      </c>
      <c r="E1912" s="34" t="s">
        <v>43</v>
      </c>
    </row>
    <row r="1913" ht="13.2" customHeight="1">
      <c r="E1913" s="33" t="s">
        <v>43</v>
      </c>
    </row>
    <row r="1914" spans="1:16" ht="13.2" customHeight="1">
      <c r="A1914" t="s">
        <v>40</v>
      </c>
      <c r="B1914" s="10" t="s">
        <v>705</v>
      </c>
      <c r="C1914" s="10" t="s">
        <v>1712</v>
      </c>
      <c r="E1914" s="27" t="s">
        <v>1713</v>
      </c>
      <c r="F1914" s="28" t="s">
        <v>67</v>
      </c>
      <c r="G1914" s="29">
        <v>45</v>
      </c>
      <c r="H1914" s="28">
        <v>0</v>
      </c>
      <c r="I1914" s="28">
        <f>ROUND(G1914*H1914,6)</f>
        <v>0</v>
      </c>
      <c r="L1914" s="30">
        <v>0</v>
      </c>
      <c r="M1914" s="31">
        <f>ROUND(ROUND(L1914,2)*ROUND(G1914,3),2)</f>
        <v>0</v>
      </c>
      <c r="N1914" s="28" t="s">
        <v>52</v>
      </c>
      <c r="O1914">
        <f>(M1914*21)/100</f>
        <v>0</v>
      </c>
      <c r="P1914" t="s">
        <v>47</v>
      </c>
    </row>
    <row r="1915" spans="1:5" ht="13.2" customHeight="1">
      <c r="A1915" s="32" t="s">
        <v>48</v>
      </c>
      <c r="E1915" s="33" t="s">
        <v>1713</v>
      </c>
    </row>
    <row r="1916" spans="1:5" ht="13.2" customHeight="1">
      <c r="A1916" s="32" t="s">
        <v>49</v>
      </c>
      <c r="E1916" s="34" t="s">
        <v>1714</v>
      </c>
    </row>
    <row r="1917" ht="13.2" customHeight="1">
      <c r="E1917" s="33" t="s">
        <v>308</v>
      </c>
    </row>
    <row r="1918" spans="1:16" ht="13.2" customHeight="1">
      <c r="A1918" t="s">
        <v>40</v>
      </c>
      <c r="B1918" s="10" t="s">
        <v>397</v>
      </c>
      <c r="C1918" s="10" t="s">
        <v>1715</v>
      </c>
      <c r="E1918" s="27" t="s">
        <v>1716</v>
      </c>
      <c r="F1918" s="28" t="s">
        <v>155</v>
      </c>
      <c r="G1918" s="29">
        <v>2.351</v>
      </c>
      <c r="H1918" s="28">
        <v>0.00189</v>
      </c>
      <c r="I1918" s="28">
        <f>ROUND(G1918*H1918,6)</f>
        <v>0.004443</v>
      </c>
      <c r="L1918" s="30">
        <v>0</v>
      </c>
      <c r="M1918" s="31">
        <f>ROUND(ROUND(L1918,2)*ROUND(G1918,3),2)</f>
        <v>0</v>
      </c>
      <c r="N1918" s="28" t="s">
        <v>52</v>
      </c>
      <c r="O1918">
        <f>(M1918*21)/100</f>
        <v>0</v>
      </c>
      <c r="P1918" t="s">
        <v>47</v>
      </c>
    </row>
    <row r="1919" spans="1:5" ht="13.2" customHeight="1">
      <c r="A1919" s="32" t="s">
        <v>48</v>
      </c>
      <c r="E1919" s="33" t="s">
        <v>1716</v>
      </c>
    </row>
    <row r="1920" spans="1:5" ht="66" customHeight="1">
      <c r="A1920" s="32" t="s">
        <v>49</v>
      </c>
      <c r="E1920" s="34" t="s">
        <v>1717</v>
      </c>
    </row>
    <row r="1921" ht="13.2" customHeight="1">
      <c r="E1921" s="33" t="s">
        <v>308</v>
      </c>
    </row>
    <row r="1922" spans="1:16" ht="13.2" customHeight="1">
      <c r="A1922" t="s">
        <v>40</v>
      </c>
      <c r="B1922" s="10" t="s">
        <v>430</v>
      </c>
      <c r="C1922" s="10" t="s">
        <v>314</v>
      </c>
      <c r="E1922" s="27" t="s">
        <v>315</v>
      </c>
      <c r="F1922" s="28" t="s">
        <v>67</v>
      </c>
      <c r="G1922" s="29">
        <v>35</v>
      </c>
      <c r="H1922" s="28">
        <v>0.00267</v>
      </c>
      <c r="I1922" s="28">
        <f>ROUND(G1922*H1922,6)</f>
        <v>0.09345</v>
      </c>
      <c r="L1922" s="30">
        <v>0</v>
      </c>
      <c r="M1922" s="31">
        <f>ROUND(ROUND(L1922,2)*ROUND(G1922,3),2)</f>
        <v>0</v>
      </c>
      <c r="N1922" s="28" t="s">
        <v>52</v>
      </c>
      <c r="O1922">
        <f>(M1922*21)/100</f>
        <v>0</v>
      </c>
      <c r="P1922" t="s">
        <v>47</v>
      </c>
    </row>
    <row r="1923" spans="1:5" ht="13.2" customHeight="1">
      <c r="A1923" s="32" t="s">
        <v>48</v>
      </c>
      <c r="E1923" s="33" t="s">
        <v>315</v>
      </c>
    </row>
    <row r="1924" spans="1:5" ht="13.2" customHeight="1">
      <c r="A1924" s="32" t="s">
        <v>49</v>
      </c>
      <c r="E1924" s="34" t="s">
        <v>316</v>
      </c>
    </row>
    <row r="1925" ht="13.2" customHeight="1">
      <c r="E1925" s="33" t="s">
        <v>308</v>
      </c>
    </row>
    <row r="1926" spans="1:16" ht="13.2" customHeight="1">
      <c r="A1926" t="s">
        <v>40</v>
      </c>
      <c r="B1926" s="10" t="s">
        <v>433</v>
      </c>
      <c r="C1926" s="10" t="s">
        <v>318</v>
      </c>
      <c r="E1926" s="27" t="s">
        <v>319</v>
      </c>
      <c r="F1926" s="28" t="s">
        <v>67</v>
      </c>
      <c r="G1926" s="29">
        <v>35</v>
      </c>
      <c r="H1926" s="28">
        <v>0</v>
      </c>
      <c r="I1926" s="28">
        <f>ROUND(G1926*H1926,6)</f>
        <v>0</v>
      </c>
      <c r="L1926" s="30">
        <v>0</v>
      </c>
      <c r="M1926" s="31">
        <f>ROUND(ROUND(L1926,2)*ROUND(G1926,3),2)</f>
        <v>0</v>
      </c>
      <c r="N1926" s="28" t="s">
        <v>52</v>
      </c>
      <c r="O1926">
        <f>(M1926*21)/100</f>
        <v>0</v>
      </c>
      <c r="P1926" t="s">
        <v>47</v>
      </c>
    </row>
    <row r="1927" spans="1:5" ht="13.2" customHeight="1">
      <c r="A1927" s="32" t="s">
        <v>48</v>
      </c>
      <c r="E1927" s="33" t="s">
        <v>319</v>
      </c>
    </row>
    <row r="1928" spans="1:5" ht="13.2" customHeight="1">
      <c r="A1928" s="32" t="s">
        <v>49</v>
      </c>
      <c r="E1928" s="34" t="s">
        <v>43</v>
      </c>
    </row>
    <row r="1929" ht="13.2" customHeight="1">
      <c r="E1929" s="33" t="s">
        <v>308</v>
      </c>
    </row>
    <row r="1930" spans="1:16" ht="13.2" customHeight="1">
      <c r="A1930" t="s">
        <v>40</v>
      </c>
      <c r="B1930" s="10" t="s">
        <v>1545</v>
      </c>
      <c r="C1930" s="10" t="s">
        <v>321</v>
      </c>
      <c r="E1930" s="27" t="s">
        <v>322</v>
      </c>
      <c r="F1930" s="28" t="s">
        <v>323</v>
      </c>
      <c r="G1930" s="29">
        <v>150</v>
      </c>
      <c r="H1930" s="28">
        <v>0</v>
      </c>
      <c r="I1930" s="28">
        <f>ROUND(G1930*H1930,6)</f>
        <v>0</v>
      </c>
      <c r="L1930" s="30">
        <v>0</v>
      </c>
      <c r="M1930" s="31">
        <f>ROUND(ROUND(L1930,2)*ROUND(G1930,3),2)</f>
        <v>0</v>
      </c>
      <c r="N1930" s="28" t="s">
        <v>52</v>
      </c>
      <c r="O1930">
        <f>(M1930*21)/100</f>
        <v>0</v>
      </c>
      <c r="P1930" t="s">
        <v>47</v>
      </c>
    </row>
    <row r="1931" spans="1:5" ht="13.2" customHeight="1">
      <c r="A1931" s="32" t="s">
        <v>48</v>
      </c>
      <c r="E1931" s="33" t="s">
        <v>322</v>
      </c>
    </row>
    <row r="1932" spans="1:5" ht="13.2" customHeight="1">
      <c r="A1932" s="32" t="s">
        <v>49</v>
      </c>
      <c r="E1932" s="34" t="s">
        <v>43</v>
      </c>
    </row>
    <row r="1933" ht="13.2" customHeight="1">
      <c r="E1933" s="33" t="s">
        <v>308</v>
      </c>
    </row>
    <row r="1934" spans="1:16" ht="13.2" customHeight="1">
      <c r="A1934" t="s">
        <v>40</v>
      </c>
      <c r="B1934" s="10" t="s">
        <v>444</v>
      </c>
      <c r="C1934" s="10" t="s">
        <v>325</v>
      </c>
      <c r="E1934" s="27" t="s">
        <v>326</v>
      </c>
      <c r="F1934" s="28" t="s">
        <v>323</v>
      </c>
      <c r="G1934" s="29">
        <v>250</v>
      </c>
      <c r="H1934" s="28">
        <v>0</v>
      </c>
      <c r="I1934" s="28">
        <f>ROUND(G1934*H1934,6)</f>
        <v>0</v>
      </c>
      <c r="L1934" s="30">
        <v>0</v>
      </c>
      <c r="M1934" s="31">
        <f>ROUND(ROUND(L1934,2)*ROUND(G1934,3),2)</f>
        <v>0</v>
      </c>
      <c r="N1934" s="28" t="s">
        <v>52</v>
      </c>
      <c r="O1934">
        <f>(M1934*21)/100</f>
        <v>0</v>
      </c>
      <c r="P1934" t="s">
        <v>47</v>
      </c>
    </row>
    <row r="1935" spans="1:5" ht="13.2" customHeight="1">
      <c r="A1935" s="32" t="s">
        <v>48</v>
      </c>
      <c r="E1935" s="33" t="s">
        <v>326</v>
      </c>
    </row>
    <row r="1936" spans="1:5" ht="13.2" customHeight="1">
      <c r="A1936" s="32" t="s">
        <v>49</v>
      </c>
      <c r="E1936" s="34" t="s">
        <v>327</v>
      </c>
    </row>
    <row r="1937" ht="13.2" customHeight="1">
      <c r="E1937" s="33" t="s">
        <v>308</v>
      </c>
    </row>
    <row r="1938" spans="1:16" ht="13.2" customHeight="1">
      <c r="A1938" t="s">
        <v>40</v>
      </c>
      <c r="B1938" s="10" t="s">
        <v>455</v>
      </c>
      <c r="C1938" s="10" t="s">
        <v>1718</v>
      </c>
      <c r="E1938" s="27" t="s">
        <v>1719</v>
      </c>
      <c r="F1938" s="28" t="s">
        <v>81</v>
      </c>
      <c r="G1938" s="29">
        <v>20</v>
      </c>
      <c r="H1938" s="28">
        <v>0.00583</v>
      </c>
      <c r="I1938" s="28">
        <f>ROUND(G1938*H1938,6)</f>
        <v>0.1166</v>
      </c>
      <c r="L1938" s="30">
        <v>0</v>
      </c>
      <c r="M1938" s="31">
        <f>ROUND(ROUND(L1938,2)*ROUND(G1938,3),2)</f>
        <v>0</v>
      </c>
      <c r="N1938" s="28" t="s">
        <v>52</v>
      </c>
      <c r="O1938">
        <f>(M1938*21)/100</f>
        <v>0</v>
      </c>
      <c r="P1938" t="s">
        <v>47</v>
      </c>
    </row>
    <row r="1939" spans="1:5" ht="13.2" customHeight="1">
      <c r="A1939" s="32" t="s">
        <v>48</v>
      </c>
      <c r="E1939" s="33" t="s">
        <v>1719</v>
      </c>
    </row>
    <row r="1940" spans="1:5" ht="13.2" customHeight="1">
      <c r="A1940" s="32" t="s">
        <v>49</v>
      </c>
      <c r="E1940" s="34" t="s">
        <v>1720</v>
      </c>
    </row>
    <row r="1941" ht="13.2" customHeight="1">
      <c r="E1941" s="33" t="s">
        <v>1721</v>
      </c>
    </row>
    <row r="1942" spans="1:16" ht="13.2" customHeight="1">
      <c r="A1942" t="s">
        <v>40</v>
      </c>
      <c r="B1942" s="10" t="s">
        <v>461</v>
      </c>
      <c r="C1942" s="10" t="s">
        <v>1722</v>
      </c>
      <c r="E1942" s="27" t="s">
        <v>1723</v>
      </c>
      <c r="F1942" s="28" t="s">
        <v>81</v>
      </c>
      <c r="G1942" s="29">
        <v>25</v>
      </c>
      <c r="H1942" s="28">
        <v>0</v>
      </c>
      <c r="I1942" s="28">
        <f>ROUND(G1942*H1942,6)</f>
        <v>0</v>
      </c>
      <c r="L1942" s="30">
        <v>0</v>
      </c>
      <c r="M1942" s="31">
        <f>ROUND(ROUND(L1942,2)*ROUND(G1942,3),2)</f>
        <v>0</v>
      </c>
      <c r="N1942" s="28" t="s">
        <v>52</v>
      </c>
      <c r="O1942">
        <f>(M1942*21)/100</f>
        <v>0</v>
      </c>
      <c r="P1942" t="s">
        <v>47</v>
      </c>
    </row>
    <row r="1943" spans="1:5" ht="13.2" customHeight="1">
      <c r="A1943" s="32" t="s">
        <v>48</v>
      </c>
      <c r="E1943" s="33" t="s">
        <v>1723</v>
      </c>
    </row>
    <row r="1944" spans="1:5" ht="13.2" customHeight="1">
      <c r="A1944" s="32" t="s">
        <v>49</v>
      </c>
      <c r="E1944" s="34" t="s">
        <v>1724</v>
      </c>
    </row>
    <row r="1945" ht="13.2" customHeight="1">
      <c r="E1945" s="33" t="s">
        <v>1725</v>
      </c>
    </row>
    <row r="1946" spans="1:16" ht="13.2" customHeight="1">
      <c r="A1946" t="s">
        <v>40</v>
      </c>
      <c r="B1946" s="10" t="s">
        <v>466</v>
      </c>
      <c r="C1946" s="10" t="s">
        <v>1726</v>
      </c>
      <c r="E1946" s="27" t="s">
        <v>1727</v>
      </c>
      <c r="F1946" s="28" t="s">
        <v>81</v>
      </c>
      <c r="G1946" s="29">
        <v>20</v>
      </c>
      <c r="H1946" s="28">
        <v>0</v>
      </c>
      <c r="I1946" s="28">
        <f>ROUND(G1946*H1946,6)</f>
        <v>0</v>
      </c>
      <c r="L1946" s="30">
        <v>0</v>
      </c>
      <c r="M1946" s="31">
        <f>ROUND(ROUND(L1946,2)*ROUND(G1946,3),2)</f>
        <v>0</v>
      </c>
      <c r="N1946" s="28" t="s">
        <v>52</v>
      </c>
      <c r="O1946">
        <f>(M1946*21)/100</f>
        <v>0</v>
      </c>
      <c r="P1946" t="s">
        <v>47</v>
      </c>
    </row>
    <row r="1947" spans="1:5" ht="13.2" customHeight="1">
      <c r="A1947" s="32" t="s">
        <v>48</v>
      </c>
      <c r="E1947" s="33" t="s">
        <v>1727</v>
      </c>
    </row>
    <row r="1948" spans="1:5" ht="13.2" customHeight="1">
      <c r="A1948" s="32" t="s">
        <v>49</v>
      </c>
      <c r="E1948" s="34" t="s">
        <v>1720</v>
      </c>
    </row>
    <row r="1949" ht="13.2" customHeight="1">
      <c r="E1949" s="33" t="s">
        <v>1725</v>
      </c>
    </row>
    <row r="1950" spans="1:16" ht="13.2" customHeight="1">
      <c r="A1950" t="s">
        <v>40</v>
      </c>
      <c r="B1950" s="10" t="s">
        <v>471</v>
      </c>
      <c r="C1950" s="10" t="s">
        <v>1728</v>
      </c>
      <c r="E1950" s="27" t="s">
        <v>1729</v>
      </c>
      <c r="F1950" s="28" t="s">
        <v>81</v>
      </c>
      <c r="G1950" s="29">
        <v>5</v>
      </c>
      <c r="H1950" s="28">
        <v>0</v>
      </c>
      <c r="I1950" s="28">
        <f>ROUND(G1950*H1950,6)</f>
        <v>0</v>
      </c>
      <c r="L1950" s="30">
        <v>0</v>
      </c>
      <c r="M1950" s="31">
        <f>ROUND(ROUND(L1950,2)*ROUND(G1950,3),2)</f>
        <v>0</v>
      </c>
      <c r="N1950" s="28" t="s">
        <v>52</v>
      </c>
      <c r="O1950">
        <f>(M1950*21)/100</f>
        <v>0</v>
      </c>
      <c r="P1950" t="s">
        <v>47</v>
      </c>
    </row>
    <row r="1951" spans="1:5" ht="13.2" customHeight="1">
      <c r="A1951" s="32" t="s">
        <v>48</v>
      </c>
      <c r="E1951" s="33" t="s">
        <v>1729</v>
      </c>
    </row>
    <row r="1952" spans="1:5" ht="13.2" customHeight="1">
      <c r="A1952" s="32" t="s">
        <v>49</v>
      </c>
      <c r="E1952" s="34" t="s">
        <v>1730</v>
      </c>
    </row>
    <row r="1953" ht="13.2" customHeight="1">
      <c r="E1953" s="33" t="s">
        <v>1725</v>
      </c>
    </row>
    <row r="1954" spans="1:16" ht="13.2" customHeight="1">
      <c r="A1954" t="s">
        <v>40</v>
      </c>
      <c r="B1954" s="10" t="s">
        <v>476</v>
      </c>
      <c r="C1954" s="10" t="s">
        <v>1731</v>
      </c>
      <c r="E1954" s="27" t="s">
        <v>1732</v>
      </c>
      <c r="F1954" s="28" t="s">
        <v>81</v>
      </c>
      <c r="G1954" s="29">
        <v>25</v>
      </c>
      <c r="H1954" s="28">
        <v>0.01363</v>
      </c>
      <c r="I1954" s="28">
        <f>ROUND(G1954*H1954,6)</f>
        <v>0.34075</v>
      </c>
      <c r="L1954" s="30">
        <v>0</v>
      </c>
      <c r="M1954" s="31">
        <f>ROUND(ROUND(L1954,2)*ROUND(G1954,3),2)</f>
        <v>0</v>
      </c>
      <c r="N1954" s="28" t="s">
        <v>52</v>
      </c>
      <c r="O1954">
        <f>(M1954*21)/100</f>
        <v>0</v>
      </c>
      <c r="P1954" t="s">
        <v>47</v>
      </c>
    </row>
    <row r="1955" spans="1:5" ht="13.2" customHeight="1">
      <c r="A1955" s="32" t="s">
        <v>48</v>
      </c>
      <c r="E1955" s="33" t="s">
        <v>1732</v>
      </c>
    </row>
    <row r="1956" spans="1:5" ht="13.2" customHeight="1">
      <c r="A1956" s="32" t="s">
        <v>49</v>
      </c>
      <c r="E1956" s="34" t="s">
        <v>43</v>
      </c>
    </row>
    <row r="1957" ht="13.2" customHeight="1">
      <c r="E1957" s="33" t="s">
        <v>1725</v>
      </c>
    </row>
    <row r="1958" spans="1:16" ht="13.2" customHeight="1">
      <c r="A1958" t="s">
        <v>40</v>
      </c>
      <c r="B1958" s="10" t="s">
        <v>481</v>
      </c>
      <c r="C1958" s="10" t="s">
        <v>1733</v>
      </c>
      <c r="E1958" s="27" t="s">
        <v>1734</v>
      </c>
      <c r="F1958" s="28" t="s">
        <v>81</v>
      </c>
      <c r="G1958" s="29">
        <v>20</v>
      </c>
      <c r="H1958" s="28">
        <v>0.01752</v>
      </c>
      <c r="I1958" s="28">
        <f>ROUND(G1958*H1958,6)</f>
        <v>0.3504</v>
      </c>
      <c r="L1958" s="30">
        <v>0</v>
      </c>
      <c r="M1958" s="31">
        <f>ROUND(ROUND(L1958,2)*ROUND(G1958,3),2)</f>
        <v>0</v>
      </c>
      <c r="N1958" s="28" t="s">
        <v>52</v>
      </c>
      <c r="O1958">
        <f>(M1958*21)/100</f>
        <v>0</v>
      </c>
      <c r="P1958" t="s">
        <v>47</v>
      </c>
    </row>
    <row r="1959" spans="1:5" ht="13.2" customHeight="1">
      <c r="A1959" s="32" t="s">
        <v>48</v>
      </c>
      <c r="E1959" s="33" t="s">
        <v>1734</v>
      </c>
    </row>
    <row r="1960" spans="1:5" ht="13.2" customHeight="1">
      <c r="A1960" s="32" t="s">
        <v>49</v>
      </c>
      <c r="E1960" s="34" t="s">
        <v>43</v>
      </c>
    </row>
    <row r="1961" ht="13.2" customHeight="1">
      <c r="E1961" s="33" t="s">
        <v>1725</v>
      </c>
    </row>
    <row r="1962" spans="1:16" ht="13.2" customHeight="1">
      <c r="A1962" t="s">
        <v>40</v>
      </c>
      <c r="B1962" s="10" t="s">
        <v>485</v>
      </c>
      <c r="C1962" s="10" t="s">
        <v>1735</v>
      </c>
      <c r="E1962" s="27" t="s">
        <v>1736</v>
      </c>
      <c r="F1962" s="28" t="s">
        <v>81</v>
      </c>
      <c r="G1962" s="29">
        <v>5</v>
      </c>
      <c r="H1962" s="28">
        <v>0.02733</v>
      </c>
      <c r="I1962" s="28">
        <f>ROUND(G1962*H1962,6)</f>
        <v>0.13665</v>
      </c>
      <c r="L1962" s="30">
        <v>0</v>
      </c>
      <c r="M1962" s="31">
        <f>ROUND(ROUND(L1962,2)*ROUND(G1962,3),2)</f>
        <v>0</v>
      </c>
      <c r="N1962" s="28" t="s">
        <v>52</v>
      </c>
      <c r="O1962">
        <f>(M1962*21)/100</f>
        <v>0</v>
      </c>
      <c r="P1962" t="s">
        <v>47</v>
      </c>
    </row>
    <row r="1963" spans="1:5" ht="13.2" customHeight="1">
      <c r="A1963" s="32" t="s">
        <v>48</v>
      </c>
      <c r="E1963" s="33" t="s">
        <v>1736</v>
      </c>
    </row>
    <row r="1964" spans="1:5" ht="13.2" customHeight="1">
      <c r="A1964" s="32" t="s">
        <v>49</v>
      </c>
      <c r="E1964" s="34" t="s">
        <v>43</v>
      </c>
    </row>
    <row r="1965" ht="13.2" customHeight="1">
      <c r="E1965" s="33" t="s">
        <v>1725</v>
      </c>
    </row>
    <row r="1966" spans="1:16" ht="13.2" customHeight="1">
      <c r="A1966" t="s">
        <v>40</v>
      </c>
      <c r="B1966" s="10" t="s">
        <v>574</v>
      </c>
      <c r="C1966" s="10" t="s">
        <v>1737</v>
      </c>
      <c r="E1966" s="27" t="s">
        <v>1738</v>
      </c>
      <c r="F1966" s="28" t="s">
        <v>63</v>
      </c>
      <c r="G1966" s="29">
        <v>56.906</v>
      </c>
      <c r="H1966" s="28">
        <v>0</v>
      </c>
      <c r="I1966" s="28">
        <f>ROUND(G1966*H1966,6)</f>
        <v>0</v>
      </c>
      <c r="L1966" s="30">
        <v>0</v>
      </c>
      <c r="M1966" s="31">
        <f>ROUND(ROUND(L1966,2)*ROUND(G1966,3),2)</f>
        <v>0</v>
      </c>
      <c r="N1966" s="28" t="s">
        <v>52</v>
      </c>
      <c r="O1966">
        <f>(M1966*21)/100</f>
        <v>0</v>
      </c>
      <c r="P1966" t="s">
        <v>47</v>
      </c>
    </row>
    <row r="1967" spans="1:5" ht="13.2" customHeight="1">
      <c r="A1967" s="32" t="s">
        <v>48</v>
      </c>
      <c r="E1967" s="33" t="s">
        <v>1738</v>
      </c>
    </row>
    <row r="1968" spans="1:5" ht="26.4" customHeight="1">
      <c r="A1968" s="32" t="s">
        <v>49</v>
      </c>
      <c r="E1968" s="34" t="s">
        <v>1675</v>
      </c>
    </row>
    <row r="1969" ht="13.2" customHeight="1">
      <c r="E1969" s="33" t="s">
        <v>1739</v>
      </c>
    </row>
    <row r="1970" spans="1:16" ht="13.2" customHeight="1">
      <c r="A1970" t="s">
        <v>40</v>
      </c>
      <c r="B1970" s="10" t="s">
        <v>579</v>
      </c>
      <c r="C1970" s="10" t="s">
        <v>1740</v>
      </c>
      <c r="E1970" s="27" t="s">
        <v>1741</v>
      </c>
      <c r="F1970" s="28" t="s">
        <v>63</v>
      </c>
      <c r="G1970" s="29">
        <v>209.297</v>
      </c>
      <c r="H1970" s="28">
        <v>0</v>
      </c>
      <c r="I1970" s="28">
        <f>ROUND(G1970*H1970,6)</f>
        <v>0</v>
      </c>
      <c r="L1970" s="30">
        <v>0</v>
      </c>
      <c r="M1970" s="31">
        <f>ROUND(ROUND(L1970,2)*ROUND(G1970,3),2)</f>
        <v>0</v>
      </c>
      <c r="N1970" s="28" t="s">
        <v>52</v>
      </c>
      <c r="O1970">
        <f>(M1970*21)/100</f>
        <v>0</v>
      </c>
      <c r="P1970" t="s">
        <v>47</v>
      </c>
    </row>
    <row r="1971" spans="1:5" ht="13.2" customHeight="1">
      <c r="A1971" s="32" t="s">
        <v>48</v>
      </c>
      <c r="E1971" s="33" t="s">
        <v>1741</v>
      </c>
    </row>
    <row r="1972" spans="1:5" ht="39.6" customHeight="1">
      <c r="A1972" s="32" t="s">
        <v>49</v>
      </c>
      <c r="E1972" s="34" t="s">
        <v>1742</v>
      </c>
    </row>
    <row r="1973" ht="13.2" customHeight="1">
      <c r="E1973" s="33" t="s">
        <v>1739</v>
      </c>
    </row>
    <row r="1974" spans="1:16" ht="13.2" customHeight="1">
      <c r="A1974" t="s">
        <v>40</v>
      </c>
      <c r="B1974" s="10" t="s">
        <v>753</v>
      </c>
      <c r="C1974" s="10" t="s">
        <v>1743</v>
      </c>
      <c r="E1974" s="27" t="s">
        <v>1744</v>
      </c>
      <c r="F1974" s="28" t="s">
        <v>81</v>
      </c>
      <c r="G1974" s="29">
        <v>532.406</v>
      </c>
      <c r="H1974" s="28">
        <v>0</v>
      </c>
      <c r="I1974" s="28">
        <f>ROUND(G1974*H1974,6)</f>
        <v>0</v>
      </c>
      <c r="L1974" s="30">
        <v>0</v>
      </c>
      <c r="M1974" s="31">
        <f>ROUND(ROUND(L1974,2)*ROUND(G1974,3),2)</f>
        <v>0</v>
      </c>
      <c r="N1974" s="28" t="s">
        <v>52</v>
      </c>
      <c r="O1974">
        <f>(M1974*21)/100</f>
        <v>0</v>
      </c>
      <c r="P1974" t="s">
        <v>47</v>
      </c>
    </row>
    <row r="1975" spans="1:5" ht="13.2" customHeight="1">
      <c r="A1975" s="32" t="s">
        <v>48</v>
      </c>
      <c r="E1975" s="33" t="s">
        <v>1744</v>
      </c>
    </row>
    <row r="1976" spans="1:5" ht="66" customHeight="1">
      <c r="A1976" s="32" t="s">
        <v>49</v>
      </c>
      <c r="E1976" s="34" t="s">
        <v>1745</v>
      </c>
    </row>
    <row r="1977" ht="13.2" customHeight="1">
      <c r="E1977" s="33" t="s">
        <v>1739</v>
      </c>
    </row>
    <row r="1978" spans="1:16" ht="13.2" customHeight="1">
      <c r="A1978" t="s">
        <v>40</v>
      </c>
      <c r="B1978" s="10" t="s">
        <v>759</v>
      </c>
      <c r="C1978" s="10" t="s">
        <v>1507</v>
      </c>
      <c r="E1978" s="27" t="s">
        <v>1508</v>
      </c>
      <c r="F1978" s="28" t="s">
        <v>155</v>
      </c>
      <c r="G1978" s="29">
        <v>9.768</v>
      </c>
      <c r="H1978" s="28">
        <v>0.02337</v>
      </c>
      <c r="I1978" s="28">
        <f>ROUND(G1978*H1978,6)</f>
        <v>0.228278</v>
      </c>
      <c r="L1978" s="30">
        <v>0</v>
      </c>
      <c r="M1978" s="31">
        <f>ROUND(ROUND(L1978,2)*ROUND(G1978,3),2)</f>
        <v>0</v>
      </c>
      <c r="N1978" s="28" t="s">
        <v>52</v>
      </c>
      <c r="O1978">
        <f>(M1978*21)/100</f>
        <v>0</v>
      </c>
      <c r="P1978" t="s">
        <v>47</v>
      </c>
    </row>
    <row r="1979" spans="1:5" ht="13.2" customHeight="1">
      <c r="A1979" s="32" t="s">
        <v>48</v>
      </c>
      <c r="E1979" s="33" t="s">
        <v>1508</v>
      </c>
    </row>
    <row r="1980" spans="1:5" ht="52.8" customHeight="1">
      <c r="A1980" s="32" t="s">
        <v>49</v>
      </c>
      <c r="E1980" s="34" t="s">
        <v>1746</v>
      </c>
    </row>
    <row r="1981" ht="13.2" customHeight="1">
      <c r="E1981" s="33" t="s">
        <v>1510</v>
      </c>
    </row>
    <row r="1982" spans="1:16" ht="13.2" customHeight="1">
      <c r="A1982" t="s">
        <v>40</v>
      </c>
      <c r="B1982" s="10" t="s">
        <v>584</v>
      </c>
      <c r="C1982" s="10" t="s">
        <v>375</v>
      </c>
      <c r="E1982" s="27" t="s">
        <v>376</v>
      </c>
      <c r="F1982" s="28" t="s">
        <v>148</v>
      </c>
      <c r="G1982" s="29">
        <v>6.815</v>
      </c>
      <c r="H1982" s="28">
        <v>0</v>
      </c>
      <c r="I1982" s="28">
        <f>ROUND(G1982*H1982,6)</f>
        <v>0</v>
      </c>
      <c r="L1982" s="30">
        <v>0</v>
      </c>
      <c r="M1982" s="31">
        <f>ROUND(ROUND(L1982,2)*ROUND(G1982,3),2)</f>
        <v>0</v>
      </c>
      <c r="N1982" s="28" t="s">
        <v>52</v>
      </c>
      <c r="O1982">
        <f>(M1982*21)/100</f>
        <v>0</v>
      </c>
      <c r="P1982" t="s">
        <v>47</v>
      </c>
    </row>
    <row r="1983" spans="1:5" ht="13.2" customHeight="1">
      <c r="A1983" s="32" t="s">
        <v>48</v>
      </c>
      <c r="E1983" s="33" t="s">
        <v>376</v>
      </c>
    </row>
    <row r="1984" spans="1:5" ht="13.2" customHeight="1">
      <c r="A1984" s="32" t="s">
        <v>49</v>
      </c>
      <c r="E1984" s="34" t="s">
        <v>43</v>
      </c>
    </row>
    <row r="1985" ht="13.2" customHeight="1">
      <c r="E1985" s="33" t="s">
        <v>377</v>
      </c>
    </row>
    <row r="1986" spans="1:16" ht="13.2" customHeight="1">
      <c r="A1986" t="s">
        <v>40</v>
      </c>
      <c r="B1986" s="10" t="s">
        <v>570</v>
      </c>
      <c r="C1986" s="10" t="s">
        <v>379</v>
      </c>
      <c r="E1986" s="27" t="s">
        <v>380</v>
      </c>
      <c r="F1986" s="28" t="s">
        <v>148</v>
      </c>
      <c r="G1986" s="29">
        <v>6.815</v>
      </c>
      <c r="H1986" s="28">
        <v>0</v>
      </c>
      <c r="I1986" s="28">
        <f>ROUND(G1986*H1986,6)</f>
        <v>0</v>
      </c>
      <c r="L1986" s="30">
        <v>0</v>
      </c>
      <c r="M1986" s="31">
        <f>ROUND(ROUND(L1986,2)*ROUND(G1986,3),2)</f>
        <v>0</v>
      </c>
      <c r="N1986" s="28" t="s">
        <v>52</v>
      </c>
      <c r="O1986">
        <f>(M1986*21)/100</f>
        <v>0</v>
      </c>
      <c r="P1986" t="s">
        <v>47</v>
      </c>
    </row>
    <row r="1987" spans="1:5" ht="13.2" customHeight="1">
      <c r="A1987" s="32" t="s">
        <v>48</v>
      </c>
      <c r="E1987" s="33" t="s">
        <v>381</v>
      </c>
    </row>
    <row r="1988" spans="1:5" ht="13.2" customHeight="1">
      <c r="A1988" s="32" t="s">
        <v>49</v>
      </c>
      <c r="E1988" s="34" t="s">
        <v>43</v>
      </c>
    </row>
    <row r="1989" ht="13.2" customHeight="1">
      <c r="E1989" s="33" t="s">
        <v>377</v>
      </c>
    </row>
    <row r="1990" spans="1:16" ht="13.2" customHeight="1">
      <c r="A1990" t="s">
        <v>40</v>
      </c>
      <c r="B1990" s="10" t="s">
        <v>589</v>
      </c>
      <c r="C1990" s="10" t="s">
        <v>383</v>
      </c>
      <c r="E1990" s="27" t="s">
        <v>384</v>
      </c>
      <c r="F1990" s="28" t="s">
        <v>148</v>
      </c>
      <c r="G1990" s="29">
        <v>6.815</v>
      </c>
      <c r="H1990" s="28">
        <v>0</v>
      </c>
      <c r="I1990" s="28">
        <f>ROUND(G1990*H1990,6)</f>
        <v>0</v>
      </c>
      <c r="L1990" s="30">
        <v>0</v>
      </c>
      <c r="M1990" s="31">
        <f>ROUND(ROUND(L1990,2)*ROUND(G1990,3),2)</f>
        <v>0</v>
      </c>
      <c r="N1990" s="28" t="s">
        <v>52</v>
      </c>
      <c r="O1990">
        <f>(M1990*21)/100</f>
        <v>0</v>
      </c>
      <c r="P1990" t="s">
        <v>47</v>
      </c>
    </row>
    <row r="1991" spans="1:5" ht="13.2" customHeight="1">
      <c r="A1991" s="32" t="s">
        <v>48</v>
      </c>
      <c r="E1991" s="33" t="s">
        <v>385</v>
      </c>
    </row>
    <row r="1992" spans="1:5" ht="13.2" customHeight="1">
      <c r="A1992" s="32" t="s">
        <v>49</v>
      </c>
      <c r="E1992" s="34" t="s">
        <v>43</v>
      </c>
    </row>
    <row r="1993" ht="13.2" customHeight="1">
      <c r="E1993" s="33" t="s">
        <v>377</v>
      </c>
    </row>
    <row r="1994" spans="1:16" ht="13.2" customHeight="1">
      <c r="A1994" t="s">
        <v>40</v>
      </c>
      <c r="B1994" s="10" t="s">
        <v>400</v>
      </c>
      <c r="C1994" s="10" t="s">
        <v>387</v>
      </c>
      <c r="E1994" s="27" t="s">
        <v>388</v>
      </c>
      <c r="F1994" s="28" t="s">
        <v>389</v>
      </c>
      <c r="G1994" s="29">
        <v>35</v>
      </c>
      <c r="H1994" s="28">
        <v>0</v>
      </c>
      <c r="I1994" s="28">
        <f>ROUND(G1994*H1994,6)</f>
        <v>0</v>
      </c>
      <c r="L1994" s="30">
        <v>0</v>
      </c>
      <c r="M1994" s="31">
        <f>ROUND(ROUND(L1994,2)*ROUND(G1994,3),2)</f>
        <v>0</v>
      </c>
      <c r="N1994" s="28" t="s">
        <v>57</v>
      </c>
      <c r="O1994">
        <f>(M1994*21)/100</f>
        <v>0</v>
      </c>
      <c r="P1994" t="s">
        <v>47</v>
      </c>
    </row>
    <row r="1995" spans="1:5" ht="13.2" customHeight="1">
      <c r="A1995" s="32" t="s">
        <v>48</v>
      </c>
      <c r="E1995" s="33" t="s">
        <v>388</v>
      </c>
    </row>
    <row r="1996" spans="1:5" ht="13.2" customHeight="1">
      <c r="A1996" s="32" t="s">
        <v>49</v>
      </c>
      <c r="E1996" s="34" t="s">
        <v>43</v>
      </c>
    </row>
    <row r="1997" ht="13.2" customHeight="1">
      <c r="E1997" s="33" t="s">
        <v>43</v>
      </c>
    </row>
    <row r="1998" spans="1:16" ht="13.2" customHeight="1">
      <c r="A1998" t="s">
        <v>40</v>
      </c>
      <c r="B1998" s="10" t="s">
        <v>437</v>
      </c>
      <c r="C1998" s="10" t="s">
        <v>391</v>
      </c>
      <c r="E1998" s="27" t="s">
        <v>392</v>
      </c>
      <c r="F1998" s="28" t="s">
        <v>67</v>
      </c>
      <c r="G1998" s="29">
        <v>35</v>
      </c>
      <c r="H1998" s="28">
        <v>0</v>
      </c>
      <c r="I1998" s="28">
        <f>ROUND(G1998*H1998,6)</f>
        <v>0</v>
      </c>
      <c r="L1998" s="30">
        <v>0</v>
      </c>
      <c r="M1998" s="31">
        <f>ROUND(ROUND(L1998,2)*ROUND(G1998,3),2)</f>
        <v>0</v>
      </c>
      <c r="N1998" s="28" t="s">
        <v>57</v>
      </c>
      <c r="O1998">
        <f>(M1998*21)/100</f>
        <v>0</v>
      </c>
      <c r="P1998" t="s">
        <v>47</v>
      </c>
    </row>
    <row r="1999" spans="1:5" ht="13.2" customHeight="1">
      <c r="A1999" s="32" t="s">
        <v>48</v>
      </c>
      <c r="E1999" s="33" t="s">
        <v>392</v>
      </c>
    </row>
    <row r="2000" spans="1:5" ht="13.2" customHeight="1">
      <c r="A2000" s="32" t="s">
        <v>49</v>
      </c>
      <c r="E2000" s="34" t="s">
        <v>43</v>
      </c>
    </row>
    <row r="2001" ht="13.2" customHeight="1">
      <c r="E2001" s="33" t="s">
        <v>43</v>
      </c>
    </row>
    <row r="2002" spans="1:16" ht="13.2" customHeight="1">
      <c r="A2002" t="s">
        <v>40</v>
      </c>
      <c r="B2002" s="10" t="s">
        <v>450</v>
      </c>
      <c r="C2002" s="10" t="s">
        <v>391</v>
      </c>
      <c r="D2002" t="s">
        <v>41</v>
      </c>
      <c r="E2002" s="27" t="s">
        <v>394</v>
      </c>
      <c r="F2002" s="28" t="s">
        <v>323</v>
      </c>
      <c r="G2002" s="29">
        <v>400</v>
      </c>
      <c r="H2002" s="28">
        <v>0</v>
      </c>
      <c r="I2002" s="28">
        <f>ROUND(G2002*H2002,6)</f>
        <v>0</v>
      </c>
      <c r="L2002" s="30">
        <v>0</v>
      </c>
      <c r="M2002" s="31">
        <f>ROUND(ROUND(L2002,2)*ROUND(G2002,3),2)</f>
        <v>0</v>
      </c>
      <c r="N2002" s="28" t="s">
        <v>57</v>
      </c>
      <c r="O2002">
        <f>(M2002*21)/100</f>
        <v>0</v>
      </c>
      <c r="P2002" t="s">
        <v>47</v>
      </c>
    </row>
    <row r="2003" spans="1:5" ht="13.2" customHeight="1">
      <c r="A2003" s="32" t="s">
        <v>48</v>
      </c>
      <c r="E2003" s="33" t="s">
        <v>394</v>
      </c>
    </row>
    <row r="2004" spans="1:5" ht="13.2" customHeight="1">
      <c r="A2004" s="32" t="s">
        <v>49</v>
      </c>
      <c r="E2004" s="34" t="s">
        <v>43</v>
      </c>
    </row>
    <row r="2005" ht="13.2" customHeight="1">
      <c r="E2005" s="33" t="s">
        <v>43</v>
      </c>
    </row>
    <row r="2006" spans="1:13" ht="13.2" customHeight="1">
      <c r="A2006" t="s">
        <v>37</v>
      </c>
      <c r="C2006" s="11" t="s">
        <v>1747</v>
      </c>
      <c r="E2006" s="35" t="s">
        <v>1748</v>
      </c>
      <c r="J2006" s="31">
        <f>0</f>
        <v>0</v>
      </c>
      <c r="K2006" s="31">
        <f>0</f>
        <v>0</v>
      </c>
      <c r="L2006" s="31">
        <f>0+L2007+L2011+L2015+L2019+L2023+L2027+L2031+L2035+L2039+L2043+L2047+L2051+L2055+L2059+L2063+L2067+L2071+L2075+L2079+L2083</f>
        <v>0</v>
      </c>
      <c r="M2006" s="31">
        <f>0+M2007+M2011+M2015+M2019+M2023+M2027+M2031+M2035+M2039+M2043+M2047+M2051+M2055+M2059+M2063+M2067+M2071+M2075+M2079+M2083</f>
        <v>0</v>
      </c>
    </row>
    <row r="2007" spans="1:16" ht="13.2" customHeight="1">
      <c r="A2007" t="s">
        <v>40</v>
      </c>
      <c r="B2007" s="10" t="s">
        <v>708</v>
      </c>
      <c r="C2007" s="10" t="s">
        <v>1749</v>
      </c>
      <c r="E2007" s="27" t="s">
        <v>1750</v>
      </c>
      <c r="F2007" s="28" t="s">
        <v>63</v>
      </c>
      <c r="G2007" s="29">
        <v>56.906</v>
      </c>
      <c r="H2007" s="28">
        <v>0.00276</v>
      </c>
      <c r="I2007" s="28">
        <f>ROUND(G2007*H2007,6)</f>
        <v>0.157061</v>
      </c>
      <c r="L2007" s="30">
        <v>0</v>
      </c>
      <c r="M2007" s="31">
        <f>ROUND(ROUND(L2007,2)*ROUND(G2007,3),2)</f>
        <v>0</v>
      </c>
      <c r="N2007" s="28" t="s">
        <v>52</v>
      </c>
      <c r="O2007">
        <f>(M2007*21)/100</f>
        <v>0</v>
      </c>
      <c r="P2007" t="s">
        <v>47</v>
      </c>
    </row>
    <row r="2008" spans="1:5" ht="13.2" customHeight="1">
      <c r="A2008" s="32" t="s">
        <v>48</v>
      </c>
      <c r="E2008" s="33" t="s">
        <v>1750</v>
      </c>
    </row>
    <row r="2009" spans="1:5" ht="13.2" customHeight="1">
      <c r="A2009" s="32" t="s">
        <v>49</v>
      </c>
      <c r="E2009" s="34" t="s">
        <v>1751</v>
      </c>
    </row>
    <row r="2010" ht="13.2" customHeight="1">
      <c r="E2010" s="33" t="s">
        <v>43</v>
      </c>
    </row>
    <row r="2011" spans="1:16" ht="13.2" customHeight="1">
      <c r="A2011" t="s">
        <v>40</v>
      </c>
      <c r="B2011" s="10" t="s">
        <v>593</v>
      </c>
      <c r="C2011" s="10" t="s">
        <v>1752</v>
      </c>
      <c r="E2011" s="27" t="s">
        <v>1753</v>
      </c>
      <c r="F2011" s="28" t="s">
        <v>67</v>
      </c>
      <c r="G2011" s="29">
        <v>1</v>
      </c>
      <c r="H2011" s="28">
        <v>0</v>
      </c>
      <c r="I2011" s="28">
        <f>ROUND(G2011*H2011,6)</f>
        <v>0</v>
      </c>
      <c r="L2011" s="30">
        <v>0</v>
      </c>
      <c r="M2011" s="31">
        <f>ROUND(ROUND(L2011,2)*ROUND(G2011,3),2)</f>
        <v>0</v>
      </c>
      <c r="N2011" s="28" t="s">
        <v>52</v>
      </c>
      <c r="O2011">
        <f>(M2011*21)/100</f>
        <v>0</v>
      </c>
      <c r="P2011" t="s">
        <v>47</v>
      </c>
    </row>
    <row r="2012" spans="1:5" ht="13.2" customHeight="1">
      <c r="A2012" s="32" t="s">
        <v>48</v>
      </c>
      <c r="E2012" s="33" t="s">
        <v>1753</v>
      </c>
    </row>
    <row r="2013" spans="1:5" ht="13.2" customHeight="1">
      <c r="A2013" s="32" t="s">
        <v>49</v>
      </c>
      <c r="E2013" s="34" t="s">
        <v>43</v>
      </c>
    </row>
    <row r="2014" ht="13.2" customHeight="1">
      <c r="E2014" s="33" t="s">
        <v>43</v>
      </c>
    </row>
    <row r="2015" spans="1:16" ht="13.2" customHeight="1">
      <c r="A2015" t="s">
        <v>40</v>
      </c>
      <c r="B2015" s="10" t="s">
        <v>726</v>
      </c>
      <c r="C2015" s="10" t="s">
        <v>1754</v>
      </c>
      <c r="E2015" s="27" t="s">
        <v>1755</v>
      </c>
      <c r="F2015" s="28" t="s">
        <v>81</v>
      </c>
      <c r="G2015" s="29">
        <v>49.8</v>
      </c>
      <c r="H2015" s="28">
        <v>0.00079</v>
      </c>
      <c r="I2015" s="28">
        <f>ROUND(G2015*H2015,6)</f>
        <v>0.039342</v>
      </c>
      <c r="L2015" s="30">
        <v>0</v>
      </c>
      <c r="M2015" s="31">
        <f>ROUND(ROUND(L2015,2)*ROUND(G2015,3),2)</f>
        <v>0</v>
      </c>
      <c r="N2015" s="28" t="s">
        <v>52</v>
      </c>
      <c r="O2015">
        <f>(M2015*21)/100</f>
        <v>0</v>
      </c>
      <c r="P2015" t="s">
        <v>47</v>
      </c>
    </row>
    <row r="2016" spans="1:5" ht="13.2" customHeight="1">
      <c r="A2016" s="32" t="s">
        <v>48</v>
      </c>
      <c r="E2016" s="33" t="s">
        <v>1755</v>
      </c>
    </row>
    <row r="2017" spans="1:5" ht="13.2" customHeight="1">
      <c r="A2017" s="32" t="s">
        <v>49</v>
      </c>
      <c r="E2017" s="34" t="s">
        <v>43</v>
      </c>
    </row>
    <row r="2018" ht="13.2" customHeight="1">
      <c r="E2018" s="33" t="s">
        <v>43</v>
      </c>
    </row>
    <row r="2019" spans="1:16" ht="13.2" customHeight="1">
      <c r="A2019" t="s">
        <v>40</v>
      </c>
      <c r="B2019" s="10" t="s">
        <v>728</v>
      </c>
      <c r="C2019" s="10" t="s">
        <v>1756</v>
      </c>
      <c r="E2019" s="27" t="s">
        <v>1757</v>
      </c>
      <c r="F2019" s="28" t="s">
        <v>81</v>
      </c>
      <c r="G2019" s="29">
        <v>13.4</v>
      </c>
      <c r="H2019" s="28">
        <v>0.00476</v>
      </c>
      <c r="I2019" s="28">
        <f>ROUND(G2019*H2019,6)</f>
        <v>0.063784</v>
      </c>
      <c r="L2019" s="30">
        <v>0</v>
      </c>
      <c r="M2019" s="31">
        <f>ROUND(ROUND(L2019,2)*ROUND(G2019,3),2)</f>
        <v>0</v>
      </c>
      <c r="N2019" s="28" t="s">
        <v>52</v>
      </c>
      <c r="O2019">
        <f>(M2019*21)/100</f>
        <v>0</v>
      </c>
      <c r="P2019" t="s">
        <v>47</v>
      </c>
    </row>
    <row r="2020" spans="1:5" ht="13.2" customHeight="1">
      <c r="A2020" s="32" t="s">
        <v>48</v>
      </c>
      <c r="E2020" s="33" t="s">
        <v>1757</v>
      </c>
    </row>
    <row r="2021" spans="1:5" ht="13.2" customHeight="1">
      <c r="A2021" s="32" t="s">
        <v>49</v>
      </c>
      <c r="E2021" s="34" t="s">
        <v>1758</v>
      </c>
    </row>
    <row r="2022" ht="13.2" customHeight="1">
      <c r="E2022" s="33" t="s">
        <v>1759</v>
      </c>
    </row>
    <row r="2023" spans="1:16" ht="13.2" customHeight="1">
      <c r="A2023" t="s">
        <v>40</v>
      </c>
      <c r="B2023" s="10" t="s">
        <v>733</v>
      </c>
      <c r="C2023" s="10" t="s">
        <v>1760</v>
      </c>
      <c r="E2023" s="27" t="s">
        <v>1761</v>
      </c>
      <c r="F2023" s="28" t="s">
        <v>81</v>
      </c>
      <c r="G2023" s="29">
        <v>16.2</v>
      </c>
      <c r="H2023" s="28">
        <v>0.00194</v>
      </c>
      <c r="I2023" s="28">
        <f>ROUND(G2023*H2023,6)</f>
        <v>0.031428</v>
      </c>
      <c r="L2023" s="30">
        <v>0</v>
      </c>
      <c r="M2023" s="31">
        <f>ROUND(ROUND(L2023,2)*ROUND(G2023,3),2)</f>
        <v>0</v>
      </c>
      <c r="N2023" s="28" t="s">
        <v>52</v>
      </c>
      <c r="O2023">
        <f>(M2023*21)/100</f>
        <v>0</v>
      </c>
      <c r="P2023" t="s">
        <v>47</v>
      </c>
    </row>
    <row r="2024" spans="1:5" ht="13.2" customHeight="1">
      <c r="A2024" s="32" t="s">
        <v>48</v>
      </c>
      <c r="E2024" s="33" t="s">
        <v>1761</v>
      </c>
    </row>
    <row r="2025" spans="1:5" ht="13.2" customHeight="1">
      <c r="A2025" s="32" t="s">
        <v>49</v>
      </c>
      <c r="E2025" s="34" t="s">
        <v>1762</v>
      </c>
    </row>
    <row r="2026" ht="13.2" customHeight="1">
      <c r="E2026" s="33" t="s">
        <v>1759</v>
      </c>
    </row>
    <row r="2027" spans="1:16" ht="13.2" customHeight="1">
      <c r="A2027" t="s">
        <v>40</v>
      </c>
      <c r="B2027" s="10" t="s">
        <v>598</v>
      </c>
      <c r="C2027" s="10" t="s">
        <v>1763</v>
      </c>
      <c r="E2027" s="27" t="s">
        <v>1764</v>
      </c>
      <c r="F2027" s="28" t="s">
        <v>81</v>
      </c>
      <c r="G2027" s="29">
        <v>40.2</v>
      </c>
      <c r="H2027" s="28">
        <v>0.00198</v>
      </c>
      <c r="I2027" s="28">
        <f>ROUND(G2027*H2027,6)</f>
        <v>0.079596</v>
      </c>
      <c r="L2027" s="30">
        <v>0</v>
      </c>
      <c r="M2027" s="31">
        <f>ROUND(ROUND(L2027,2)*ROUND(G2027,3),2)</f>
        <v>0</v>
      </c>
      <c r="N2027" s="28" t="s">
        <v>52</v>
      </c>
      <c r="O2027">
        <f>(M2027*21)/100</f>
        <v>0</v>
      </c>
      <c r="P2027" t="s">
        <v>47</v>
      </c>
    </row>
    <row r="2028" spans="1:5" ht="13.2" customHeight="1">
      <c r="A2028" s="32" t="s">
        <v>48</v>
      </c>
      <c r="E2028" s="33" t="s">
        <v>1764</v>
      </c>
    </row>
    <row r="2029" spans="1:5" ht="13.2" customHeight="1">
      <c r="A2029" s="32" t="s">
        <v>49</v>
      </c>
      <c r="E2029" s="34" t="s">
        <v>1765</v>
      </c>
    </row>
    <row r="2030" ht="13.2" customHeight="1">
      <c r="E2030" s="33" t="s">
        <v>1759</v>
      </c>
    </row>
    <row r="2031" spans="1:16" ht="13.2" customHeight="1">
      <c r="A2031" t="s">
        <v>40</v>
      </c>
      <c r="B2031" s="10" t="s">
        <v>711</v>
      </c>
      <c r="C2031" s="10" t="s">
        <v>1766</v>
      </c>
      <c r="E2031" s="27" t="s">
        <v>1767</v>
      </c>
      <c r="F2031" s="28" t="s">
        <v>81</v>
      </c>
      <c r="G2031" s="29">
        <v>13.34</v>
      </c>
      <c r="H2031" s="28">
        <v>0.00201</v>
      </c>
      <c r="I2031" s="28">
        <f>ROUND(G2031*H2031,6)</f>
        <v>0.026813</v>
      </c>
      <c r="L2031" s="30">
        <v>0</v>
      </c>
      <c r="M2031" s="31">
        <f>ROUND(ROUND(L2031,2)*ROUND(G2031,3),2)</f>
        <v>0</v>
      </c>
      <c r="N2031" s="28" t="s">
        <v>52</v>
      </c>
      <c r="O2031">
        <f>(M2031*21)/100</f>
        <v>0</v>
      </c>
      <c r="P2031" t="s">
        <v>47</v>
      </c>
    </row>
    <row r="2032" spans="1:5" ht="13.2" customHeight="1">
      <c r="A2032" s="32" t="s">
        <v>48</v>
      </c>
      <c r="E2032" s="33" t="s">
        <v>1767</v>
      </c>
    </row>
    <row r="2033" spans="1:5" ht="13.2" customHeight="1">
      <c r="A2033" s="32" t="s">
        <v>49</v>
      </c>
      <c r="E2033" s="34" t="s">
        <v>1768</v>
      </c>
    </row>
    <row r="2034" ht="13.2" customHeight="1">
      <c r="E2034" s="33" t="s">
        <v>1759</v>
      </c>
    </row>
    <row r="2035" spans="1:16" ht="13.2" customHeight="1">
      <c r="A2035" t="s">
        <v>40</v>
      </c>
      <c r="B2035" s="10" t="s">
        <v>714</v>
      </c>
      <c r="C2035" s="10" t="s">
        <v>1769</v>
      </c>
      <c r="E2035" s="27" t="s">
        <v>1770</v>
      </c>
      <c r="F2035" s="28" t="s">
        <v>81</v>
      </c>
      <c r="G2035" s="29">
        <v>35.3</v>
      </c>
      <c r="H2035" s="28">
        <v>0.002</v>
      </c>
      <c r="I2035" s="28">
        <f>ROUND(G2035*H2035,6)</f>
        <v>0.0706</v>
      </c>
      <c r="L2035" s="30">
        <v>0</v>
      </c>
      <c r="M2035" s="31">
        <f>ROUND(ROUND(L2035,2)*ROUND(G2035,3),2)</f>
        <v>0</v>
      </c>
      <c r="N2035" s="28" t="s">
        <v>52</v>
      </c>
      <c r="O2035">
        <f>(M2035*21)/100</f>
        <v>0</v>
      </c>
      <c r="P2035" t="s">
        <v>47</v>
      </c>
    </row>
    <row r="2036" spans="1:5" ht="13.2" customHeight="1">
      <c r="A2036" s="32" t="s">
        <v>48</v>
      </c>
      <c r="E2036" s="33" t="s">
        <v>1770</v>
      </c>
    </row>
    <row r="2037" spans="1:5" ht="13.2" customHeight="1">
      <c r="A2037" s="32" t="s">
        <v>49</v>
      </c>
      <c r="E2037" s="34" t="s">
        <v>1771</v>
      </c>
    </row>
    <row r="2038" ht="13.2" customHeight="1">
      <c r="E2038" s="33" t="s">
        <v>43</v>
      </c>
    </row>
    <row r="2039" spans="1:16" ht="13.2" customHeight="1">
      <c r="A2039" t="s">
        <v>40</v>
      </c>
      <c r="B2039" s="10" t="s">
        <v>717</v>
      </c>
      <c r="C2039" s="10" t="s">
        <v>1772</v>
      </c>
      <c r="E2039" s="27" t="s">
        <v>1773</v>
      </c>
      <c r="F2039" s="28" t="s">
        <v>81</v>
      </c>
      <c r="G2039" s="29">
        <v>13.4</v>
      </c>
      <c r="H2039" s="28">
        <v>0.00396</v>
      </c>
      <c r="I2039" s="28">
        <f>ROUND(G2039*H2039,6)</f>
        <v>0.053064</v>
      </c>
      <c r="L2039" s="30">
        <v>0</v>
      </c>
      <c r="M2039" s="31">
        <f>ROUND(ROUND(L2039,2)*ROUND(G2039,3),2)</f>
        <v>0</v>
      </c>
      <c r="N2039" s="28" t="s">
        <v>52</v>
      </c>
      <c r="O2039">
        <f>(M2039*21)/100</f>
        <v>0</v>
      </c>
      <c r="P2039" t="s">
        <v>47</v>
      </c>
    </row>
    <row r="2040" spans="1:5" ht="13.2" customHeight="1">
      <c r="A2040" s="32" t="s">
        <v>48</v>
      </c>
      <c r="E2040" s="33" t="s">
        <v>1773</v>
      </c>
    </row>
    <row r="2041" spans="1:5" ht="13.2" customHeight="1">
      <c r="A2041" s="32" t="s">
        <v>49</v>
      </c>
      <c r="E2041" s="34" t="s">
        <v>1774</v>
      </c>
    </row>
    <row r="2042" ht="13.2" customHeight="1">
      <c r="E2042" s="33" t="s">
        <v>1775</v>
      </c>
    </row>
    <row r="2043" spans="1:16" ht="13.2" customHeight="1">
      <c r="A2043" t="s">
        <v>40</v>
      </c>
      <c r="B2043" s="10" t="s">
        <v>720</v>
      </c>
      <c r="C2043" s="10" t="s">
        <v>1776</v>
      </c>
      <c r="E2043" s="27" t="s">
        <v>1777</v>
      </c>
      <c r="F2043" s="28" t="s">
        <v>81</v>
      </c>
      <c r="G2043" s="29">
        <v>1</v>
      </c>
      <c r="H2043" s="28">
        <v>0.00195</v>
      </c>
      <c r="I2043" s="28">
        <f>ROUND(G2043*H2043,6)</f>
        <v>0.00195</v>
      </c>
      <c r="L2043" s="30">
        <v>0</v>
      </c>
      <c r="M2043" s="31">
        <f>ROUND(ROUND(L2043,2)*ROUND(G2043,3),2)</f>
        <v>0</v>
      </c>
      <c r="N2043" s="28" t="s">
        <v>52</v>
      </c>
      <c r="O2043">
        <f>(M2043*21)/100</f>
        <v>0</v>
      </c>
      <c r="P2043" t="s">
        <v>47</v>
      </c>
    </row>
    <row r="2044" spans="1:5" ht="13.2" customHeight="1">
      <c r="A2044" s="32" t="s">
        <v>48</v>
      </c>
      <c r="E2044" s="33" t="s">
        <v>1777</v>
      </c>
    </row>
    <row r="2045" spans="1:5" ht="13.2" customHeight="1">
      <c r="A2045" s="32" t="s">
        <v>49</v>
      </c>
      <c r="E2045" s="34" t="s">
        <v>1778</v>
      </c>
    </row>
    <row r="2046" ht="13.2" customHeight="1">
      <c r="E2046" s="33" t="s">
        <v>43</v>
      </c>
    </row>
    <row r="2047" spans="1:16" ht="13.2" customHeight="1">
      <c r="A2047" t="s">
        <v>40</v>
      </c>
      <c r="B2047" s="10" t="s">
        <v>730</v>
      </c>
      <c r="C2047" s="10" t="s">
        <v>1779</v>
      </c>
      <c r="E2047" s="27" t="s">
        <v>1780</v>
      </c>
      <c r="F2047" s="28" t="s">
        <v>81</v>
      </c>
      <c r="G2047" s="29">
        <v>23.6</v>
      </c>
      <c r="H2047" s="28">
        <v>0.00294</v>
      </c>
      <c r="I2047" s="28">
        <f>ROUND(G2047*H2047,6)</f>
        <v>0.069384</v>
      </c>
      <c r="L2047" s="30">
        <v>0</v>
      </c>
      <c r="M2047" s="31">
        <f>ROUND(ROUND(L2047,2)*ROUND(G2047,3),2)</f>
        <v>0</v>
      </c>
      <c r="N2047" s="28" t="s">
        <v>52</v>
      </c>
      <c r="O2047">
        <f>(M2047*21)/100</f>
        <v>0</v>
      </c>
      <c r="P2047" t="s">
        <v>47</v>
      </c>
    </row>
    <row r="2048" spans="1:5" ht="13.2" customHeight="1">
      <c r="A2048" s="32" t="s">
        <v>48</v>
      </c>
      <c r="E2048" s="33" t="s">
        <v>1780</v>
      </c>
    </row>
    <row r="2049" spans="1:5" ht="13.2" customHeight="1">
      <c r="A2049" s="32" t="s">
        <v>49</v>
      </c>
      <c r="E2049" s="34" t="s">
        <v>1695</v>
      </c>
    </row>
    <row r="2050" ht="13.2" customHeight="1">
      <c r="E2050" s="33" t="s">
        <v>43</v>
      </c>
    </row>
    <row r="2051" spans="1:16" ht="13.2" customHeight="1">
      <c r="A2051" t="s">
        <v>40</v>
      </c>
      <c r="B2051" s="10" t="s">
        <v>602</v>
      </c>
      <c r="C2051" s="10" t="s">
        <v>1781</v>
      </c>
      <c r="E2051" s="27" t="s">
        <v>1782</v>
      </c>
      <c r="F2051" s="28" t="s">
        <v>63</v>
      </c>
      <c r="G2051" s="29">
        <v>5.08</v>
      </c>
      <c r="H2051" s="28">
        <v>0.00584</v>
      </c>
      <c r="I2051" s="28">
        <f>ROUND(G2051*H2051,6)</f>
        <v>0.029667</v>
      </c>
      <c r="L2051" s="30">
        <v>0</v>
      </c>
      <c r="M2051" s="31">
        <f>ROUND(ROUND(L2051,2)*ROUND(G2051,3),2)</f>
        <v>0</v>
      </c>
      <c r="N2051" s="28" t="s">
        <v>52</v>
      </c>
      <c r="O2051">
        <f>(M2051*21)/100</f>
        <v>0</v>
      </c>
      <c r="P2051" t="s">
        <v>47</v>
      </c>
    </row>
    <row r="2052" spans="1:5" ht="13.2" customHeight="1">
      <c r="A2052" s="32" t="s">
        <v>48</v>
      </c>
      <c r="E2052" s="33" t="s">
        <v>1782</v>
      </c>
    </row>
    <row r="2053" spans="1:5" ht="39.6" customHeight="1">
      <c r="A2053" s="32" t="s">
        <v>49</v>
      </c>
      <c r="E2053" s="34" t="s">
        <v>1783</v>
      </c>
    </row>
    <row r="2054" ht="13.2" customHeight="1">
      <c r="E2054" s="33" t="s">
        <v>1784</v>
      </c>
    </row>
    <row r="2055" spans="1:16" ht="13.2" customHeight="1">
      <c r="A2055" t="s">
        <v>40</v>
      </c>
      <c r="B2055" s="10" t="s">
        <v>516</v>
      </c>
      <c r="C2055" s="10" t="s">
        <v>1785</v>
      </c>
      <c r="E2055" s="27" t="s">
        <v>1786</v>
      </c>
      <c r="F2055" s="28" t="s">
        <v>81</v>
      </c>
      <c r="G2055" s="29">
        <v>26.8</v>
      </c>
      <c r="H2055" s="28">
        <v>0.00286</v>
      </c>
      <c r="I2055" s="28">
        <f>ROUND(G2055*H2055,6)</f>
        <v>0.076648</v>
      </c>
      <c r="L2055" s="30">
        <v>0</v>
      </c>
      <c r="M2055" s="31">
        <f>ROUND(ROUND(L2055,2)*ROUND(G2055,3),2)</f>
        <v>0</v>
      </c>
      <c r="N2055" s="28" t="s">
        <v>52</v>
      </c>
      <c r="O2055">
        <f>(M2055*21)/100</f>
        <v>0</v>
      </c>
      <c r="P2055" t="s">
        <v>47</v>
      </c>
    </row>
    <row r="2056" spans="1:5" ht="13.2" customHeight="1">
      <c r="A2056" s="32" t="s">
        <v>48</v>
      </c>
      <c r="E2056" s="33" t="s">
        <v>1786</v>
      </c>
    </row>
    <row r="2057" spans="1:5" ht="13.2" customHeight="1">
      <c r="A2057" s="32" t="s">
        <v>49</v>
      </c>
      <c r="E2057" s="34" t="s">
        <v>1787</v>
      </c>
    </row>
    <row r="2058" ht="13.2" customHeight="1">
      <c r="E2058" s="33" t="s">
        <v>43</v>
      </c>
    </row>
    <row r="2059" spans="1:16" ht="13.2" customHeight="1">
      <c r="A2059" t="s">
        <v>40</v>
      </c>
      <c r="B2059" s="10" t="s">
        <v>530</v>
      </c>
      <c r="C2059" s="10" t="s">
        <v>1788</v>
      </c>
      <c r="E2059" s="27" t="s">
        <v>1789</v>
      </c>
      <c r="F2059" s="28" t="s">
        <v>81</v>
      </c>
      <c r="G2059" s="29">
        <v>13.4</v>
      </c>
      <c r="H2059" s="28">
        <v>0.00547</v>
      </c>
      <c r="I2059" s="28">
        <f>ROUND(G2059*H2059,6)</f>
        <v>0.073298</v>
      </c>
      <c r="L2059" s="30">
        <v>0</v>
      </c>
      <c r="M2059" s="31">
        <f>ROUND(ROUND(L2059,2)*ROUND(G2059,3),2)</f>
        <v>0</v>
      </c>
      <c r="N2059" s="28" t="s">
        <v>52</v>
      </c>
      <c r="O2059">
        <f>(M2059*21)/100</f>
        <v>0</v>
      </c>
      <c r="P2059" t="s">
        <v>47</v>
      </c>
    </row>
    <row r="2060" spans="1:5" ht="13.2" customHeight="1">
      <c r="A2060" s="32" t="s">
        <v>48</v>
      </c>
      <c r="E2060" s="33" t="s">
        <v>1789</v>
      </c>
    </row>
    <row r="2061" spans="1:5" ht="13.2" customHeight="1">
      <c r="A2061" s="32" t="s">
        <v>49</v>
      </c>
      <c r="E2061" s="34" t="s">
        <v>1790</v>
      </c>
    </row>
    <row r="2062" ht="13.2" customHeight="1">
      <c r="E2062" s="33" t="s">
        <v>1791</v>
      </c>
    </row>
    <row r="2063" spans="1:16" ht="13.2" customHeight="1">
      <c r="A2063" t="s">
        <v>40</v>
      </c>
      <c r="B2063" s="10" t="s">
        <v>512</v>
      </c>
      <c r="C2063" s="10" t="s">
        <v>1792</v>
      </c>
      <c r="E2063" s="27" t="s">
        <v>1793</v>
      </c>
      <c r="F2063" s="28" t="s">
        <v>81</v>
      </c>
      <c r="G2063" s="29">
        <v>51.7</v>
      </c>
      <c r="H2063" s="28">
        <v>0.00289</v>
      </c>
      <c r="I2063" s="28">
        <f>ROUND(G2063*H2063,6)</f>
        <v>0.149413</v>
      </c>
      <c r="L2063" s="30">
        <v>0</v>
      </c>
      <c r="M2063" s="31">
        <f>ROUND(ROUND(L2063,2)*ROUND(G2063,3),2)</f>
        <v>0</v>
      </c>
      <c r="N2063" s="28" t="s">
        <v>52</v>
      </c>
      <c r="O2063">
        <f>(M2063*21)/100</f>
        <v>0</v>
      </c>
      <c r="P2063" t="s">
        <v>47</v>
      </c>
    </row>
    <row r="2064" spans="1:5" ht="13.2" customHeight="1">
      <c r="A2064" s="32" t="s">
        <v>48</v>
      </c>
      <c r="E2064" s="33" t="s">
        <v>1793</v>
      </c>
    </row>
    <row r="2065" spans="1:5" ht="13.2" customHeight="1">
      <c r="A2065" s="32" t="s">
        <v>49</v>
      </c>
      <c r="E2065" s="34" t="s">
        <v>1794</v>
      </c>
    </row>
    <row r="2066" ht="13.2" customHeight="1">
      <c r="E2066" s="33" t="s">
        <v>43</v>
      </c>
    </row>
    <row r="2067" spans="1:16" ht="13.2" customHeight="1">
      <c r="A2067" t="s">
        <v>40</v>
      </c>
      <c r="B2067" s="10" t="s">
        <v>607</v>
      </c>
      <c r="C2067" s="10" t="s">
        <v>1795</v>
      </c>
      <c r="E2067" s="27" t="s">
        <v>1796</v>
      </c>
      <c r="F2067" s="28" t="s">
        <v>67</v>
      </c>
      <c r="G2067" s="29">
        <v>3</v>
      </c>
      <c r="H2067" s="28">
        <v>0.0008</v>
      </c>
      <c r="I2067" s="28">
        <f>ROUND(G2067*H2067,6)</f>
        <v>0.0024</v>
      </c>
      <c r="L2067" s="30">
        <v>0</v>
      </c>
      <c r="M2067" s="31">
        <f>ROUND(ROUND(L2067,2)*ROUND(G2067,3),2)</f>
        <v>0</v>
      </c>
      <c r="N2067" s="28" t="s">
        <v>52</v>
      </c>
      <c r="O2067">
        <f>(M2067*21)/100</f>
        <v>0</v>
      </c>
      <c r="P2067" t="s">
        <v>47</v>
      </c>
    </row>
    <row r="2068" spans="1:5" ht="13.2" customHeight="1">
      <c r="A2068" s="32" t="s">
        <v>48</v>
      </c>
      <c r="E2068" s="33" t="s">
        <v>1796</v>
      </c>
    </row>
    <row r="2069" spans="1:5" ht="13.2" customHeight="1">
      <c r="A2069" s="32" t="s">
        <v>49</v>
      </c>
      <c r="E2069" s="34" t="s">
        <v>43</v>
      </c>
    </row>
    <row r="2070" ht="13.2" customHeight="1">
      <c r="E2070" s="33" t="s">
        <v>43</v>
      </c>
    </row>
    <row r="2071" spans="1:16" ht="13.2" customHeight="1">
      <c r="A2071" t="s">
        <v>40</v>
      </c>
      <c r="B2071" s="10" t="s">
        <v>523</v>
      </c>
      <c r="C2071" s="10" t="s">
        <v>1797</v>
      </c>
      <c r="E2071" s="27" t="s">
        <v>1798</v>
      </c>
      <c r="F2071" s="28" t="s">
        <v>148</v>
      </c>
      <c r="G2071" s="29">
        <v>0.924</v>
      </c>
      <c r="H2071" s="28">
        <v>0</v>
      </c>
      <c r="I2071" s="28">
        <f>ROUND(G2071*H2071,6)</f>
        <v>0</v>
      </c>
      <c r="L2071" s="30">
        <v>0</v>
      </c>
      <c r="M2071" s="31">
        <f>ROUND(ROUND(L2071,2)*ROUND(G2071,3),2)</f>
        <v>0</v>
      </c>
      <c r="N2071" s="28" t="s">
        <v>52</v>
      </c>
      <c r="O2071">
        <f>(M2071*21)/100</f>
        <v>0</v>
      </c>
      <c r="P2071" t="s">
        <v>47</v>
      </c>
    </row>
    <row r="2072" spans="1:5" ht="13.2" customHeight="1">
      <c r="A2072" s="32" t="s">
        <v>48</v>
      </c>
      <c r="E2072" s="33" t="s">
        <v>1798</v>
      </c>
    </row>
    <row r="2073" spans="1:5" ht="13.2" customHeight="1">
      <c r="A2073" s="32" t="s">
        <v>49</v>
      </c>
      <c r="E2073" s="34" t="s">
        <v>43</v>
      </c>
    </row>
    <row r="2074" ht="13.2" customHeight="1">
      <c r="E2074" s="33" t="s">
        <v>1799</v>
      </c>
    </row>
    <row r="2075" spans="1:16" ht="13.2" customHeight="1">
      <c r="A2075" t="s">
        <v>40</v>
      </c>
      <c r="B2075" s="10" t="s">
        <v>527</v>
      </c>
      <c r="C2075" s="10" t="s">
        <v>1800</v>
      </c>
      <c r="E2075" s="27" t="s">
        <v>1801</v>
      </c>
      <c r="F2075" s="28" t="s">
        <v>148</v>
      </c>
      <c r="G2075" s="29">
        <v>0.924</v>
      </c>
      <c r="H2075" s="28">
        <v>0</v>
      </c>
      <c r="I2075" s="28">
        <f>ROUND(G2075*H2075,6)</f>
        <v>0</v>
      </c>
      <c r="L2075" s="30">
        <v>0</v>
      </c>
      <c r="M2075" s="31">
        <f>ROUND(ROUND(L2075,2)*ROUND(G2075,3),2)</f>
        <v>0</v>
      </c>
      <c r="N2075" s="28" t="s">
        <v>52</v>
      </c>
      <c r="O2075">
        <f>(M2075*21)/100</f>
        <v>0</v>
      </c>
      <c r="P2075" t="s">
        <v>47</v>
      </c>
    </row>
    <row r="2076" spans="1:5" ht="13.2" customHeight="1">
      <c r="A2076" s="32" t="s">
        <v>48</v>
      </c>
      <c r="E2076" s="33" t="s">
        <v>1802</v>
      </c>
    </row>
    <row r="2077" spans="1:5" ht="13.2" customHeight="1">
      <c r="A2077" s="32" t="s">
        <v>49</v>
      </c>
      <c r="E2077" s="34" t="s">
        <v>43</v>
      </c>
    </row>
    <row r="2078" ht="13.2" customHeight="1">
      <c r="E2078" s="33" t="s">
        <v>1799</v>
      </c>
    </row>
    <row r="2079" spans="1:16" ht="13.2" customHeight="1">
      <c r="A2079" t="s">
        <v>40</v>
      </c>
      <c r="B2079" s="10" t="s">
        <v>534</v>
      </c>
      <c r="C2079" s="10" t="s">
        <v>1803</v>
      </c>
      <c r="E2079" s="27" t="s">
        <v>1804</v>
      </c>
      <c r="F2079" s="28" t="s">
        <v>148</v>
      </c>
      <c r="G2079" s="29">
        <v>0.924</v>
      </c>
      <c r="H2079" s="28">
        <v>0</v>
      </c>
      <c r="I2079" s="28">
        <f>ROUND(G2079*H2079,6)</f>
        <v>0</v>
      </c>
      <c r="L2079" s="30">
        <v>0</v>
      </c>
      <c r="M2079" s="31">
        <f>ROUND(ROUND(L2079,2)*ROUND(G2079,3),2)</f>
        <v>0</v>
      </c>
      <c r="N2079" s="28" t="s">
        <v>52</v>
      </c>
      <c r="O2079">
        <f>(M2079*21)/100</f>
        <v>0</v>
      </c>
      <c r="P2079" t="s">
        <v>47</v>
      </c>
    </row>
    <row r="2080" spans="1:5" ht="13.2" customHeight="1">
      <c r="A2080" s="32" t="s">
        <v>48</v>
      </c>
      <c r="E2080" s="33" t="s">
        <v>1805</v>
      </c>
    </row>
    <row r="2081" spans="1:5" ht="13.2" customHeight="1">
      <c r="A2081" s="32" t="s">
        <v>49</v>
      </c>
      <c r="E2081" s="34" t="s">
        <v>43</v>
      </c>
    </row>
    <row r="2082" ht="13.2" customHeight="1">
      <c r="E2082" s="33" t="s">
        <v>1799</v>
      </c>
    </row>
    <row r="2083" spans="1:16" ht="13.2" customHeight="1">
      <c r="A2083" t="s">
        <v>40</v>
      </c>
      <c r="B2083" s="10" t="s">
        <v>723</v>
      </c>
      <c r="C2083" s="10" t="s">
        <v>1806</v>
      </c>
      <c r="E2083" s="27" t="s">
        <v>1807</v>
      </c>
      <c r="F2083" s="28" t="s">
        <v>67</v>
      </c>
      <c r="G2083" s="29">
        <v>1</v>
      </c>
      <c r="H2083" s="28">
        <v>0</v>
      </c>
      <c r="I2083" s="28">
        <f>ROUND(G2083*H2083,6)</f>
        <v>0</v>
      </c>
      <c r="L2083" s="30">
        <v>0</v>
      </c>
      <c r="M2083" s="31">
        <f>ROUND(ROUND(L2083,2)*ROUND(G2083,3),2)</f>
        <v>0</v>
      </c>
      <c r="N2083" s="28" t="s">
        <v>57</v>
      </c>
      <c r="O2083">
        <f>(M2083*21)/100</f>
        <v>0</v>
      </c>
      <c r="P2083" t="s">
        <v>47</v>
      </c>
    </row>
    <row r="2084" spans="1:5" ht="13.2" customHeight="1">
      <c r="A2084" s="32" t="s">
        <v>48</v>
      </c>
      <c r="E2084" s="33" t="s">
        <v>1807</v>
      </c>
    </row>
    <row r="2085" spans="1:5" ht="13.2" customHeight="1">
      <c r="A2085" s="32" t="s">
        <v>49</v>
      </c>
      <c r="E2085" s="34" t="s">
        <v>43</v>
      </c>
    </row>
    <row r="2086" ht="13.2" customHeight="1">
      <c r="E2086" s="33" t="s">
        <v>43</v>
      </c>
    </row>
    <row r="2087" spans="1:13" ht="13.2" customHeight="1">
      <c r="A2087" t="s">
        <v>37</v>
      </c>
      <c r="C2087" s="11" t="s">
        <v>1808</v>
      </c>
      <c r="E2087" s="35" t="s">
        <v>1809</v>
      </c>
      <c r="J2087" s="31">
        <f>0</f>
        <v>0</v>
      </c>
      <c r="K2087" s="31">
        <f>0</f>
        <v>0</v>
      </c>
      <c r="L2087" s="31">
        <f>0+L2088+L2092+L2096+L2100+L2104+L2108+L2112</f>
        <v>0</v>
      </c>
      <c r="M2087" s="31">
        <f>0+M2088+M2092+M2096+M2100+M2104+M2108+M2112</f>
        <v>0</v>
      </c>
    </row>
    <row r="2088" spans="1:16" ht="13.2" customHeight="1">
      <c r="A2088" t="s">
        <v>40</v>
      </c>
      <c r="B2088" s="10" t="s">
        <v>541</v>
      </c>
      <c r="C2088" s="10" t="s">
        <v>1810</v>
      </c>
      <c r="E2088" s="27" t="s">
        <v>1811</v>
      </c>
      <c r="F2088" s="28" t="s">
        <v>63</v>
      </c>
      <c r="G2088" s="29">
        <v>230.227</v>
      </c>
      <c r="H2088" s="28">
        <v>0.00014</v>
      </c>
      <c r="I2088" s="28">
        <f>ROUND(G2088*H2088,6)</f>
        <v>0.032232</v>
      </c>
      <c r="L2088" s="30">
        <v>0</v>
      </c>
      <c r="M2088" s="31">
        <f>ROUND(ROUND(L2088,2)*ROUND(G2088,3),2)</f>
        <v>0</v>
      </c>
      <c r="N2088" s="28" t="s">
        <v>52</v>
      </c>
      <c r="O2088">
        <f>(M2088*21)/100</f>
        <v>0</v>
      </c>
      <c r="P2088" t="s">
        <v>47</v>
      </c>
    </row>
    <row r="2089" spans="1:5" ht="13.2" customHeight="1">
      <c r="A2089" s="32" t="s">
        <v>48</v>
      </c>
      <c r="E2089" s="33" t="s">
        <v>1811</v>
      </c>
    </row>
    <row r="2090" spans="1:5" ht="13.2" customHeight="1">
      <c r="A2090" s="32" t="s">
        <v>49</v>
      </c>
      <c r="E2090" s="34" t="s">
        <v>43</v>
      </c>
    </row>
    <row r="2091" ht="13.2" customHeight="1">
      <c r="E2091" s="33" t="s">
        <v>43</v>
      </c>
    </row>
    <row r="2092" spans="1:16" ht="13.2" customHeight="1">
      <c r="A2092" t="s">
        <v>40</v>
      </c>
      <c r="B2092" s="10" t="s">
        <v>519</v>
      </c>
      <c r="C2092" s="10" t="s">
        <v>1812</v>
      </c>
      <c r="E2092" s="27" t="s">
        <v>1813</v>
      </c>
      <c r="F2092" s="28" t="s">
        <v>63</v>
      </c>
      <c r="G2092" s="29">
        <v>62.597</v>
      </c>
      <c r="H2092" s="28">
        <v>0.00058</v>
      </c>
      <c r="I2092" s="28">
        <f>ROUND(G2092*H2092,6)</f>
        <v>0.036306</v>
      </c>
      <c r="L2092" s="30">
        <v>0</v>
      </c>
      <c r="M2092" s="31">
        <f>ROUND(ROUND(L2092,2)*ROUND(G2092,3),2)</f>
        <v>0</v>
      </c>
      <c r="N2092" s="28" t="s">
        <v>52</v>
      </c>
      <c r="O2092">
        <f>(M2092*21)/100</f>
        <v>0</v>
      </c>
      <c r="P2092" t="s">
        <v>47</v>
      </c>
    </row>
    <row r="2093" spans="1:5" ht="13.2" customHeight="1">
      <c r="A2093" s="32" t="s">
        <v>48</v>
      </c>
      <c r="E2093" s="33" t="s">
        <v>1813</v>
      </c>
    </row>
    <row r="2094" spans="1:5" ht="13.2" customHeight="1">
      <c r="A2094" s="32" t="s">
        <v>49</v>
      </c>
      <c r="E2094" s="34" t="s">
        <v>43</v>
      </c>
    </row>
    <row r="2095" ht="13.2" customHeight="1">
      <c r="E2095" s="33" t="s">
        <v>43</v>
      </c>
    </row>
    <row r="2096" spans="1:16" ht="13.2" customHeight="1">
      <c r="A2096" t="s">
        <v>40</v>
      </c>
      <c r="B2096" s="10" t="s">
        <v>538</v>
      </c>
      <c r="C2096" s="10" t="s">
        <v>1814</v>
      </c>
      <c r="E2096" s="27" t="s">
        <v>1815</v>
      </c>
      <c r="F2096" s="28" t="s">
        <v>63</v>
      </c>
      <c r="G2096" s="29">
        <v>56.906</v>
      </c>
      <c r="H2096" s="28">
        <v>0</v>
      </c>
      <c r="I2096" s="28">
        <f>ROUND(G2096*H2096,6)</f>
        <v>0</v>
      </c>
      <c r="L2096" s="30">
        <v>0</v>
      </c>
      <c r="M2096" s="31">
        <f>ROUND(ROUND(L2096,2)*ROUND(G2096,3),2)</f>
        <v>0</v>
      </c>
      <c r="N2096" s="28" t="s">
        <v>52</v>
      </c>
      <c r="O2096">
        <f>(M2096*21)/100</f>
        <v>0</v>
      </c>
      <c r="P2096" t="s">
        <v>47</v>
      </c>
    </row>
    <row r="2097" spans="1:5" ht="13.2" customHeight="1">
      <c r="A2097" s="32" t="s">
        <v>48</v>
      </c>
      <c r="E2097" s="33" t="s">
        <v>1815</v>
      </c>
    </row>
    <row r="2098" spans="1:5" ht="13.2" customHeight="1">
      <c r="A2098" s="32" t="s">
        <v>49</v>
      </c>
      <c r="E2098" s="34" t="s">
        <v>43</v>
      </c>
    </row>
    <row r="2099" ht="13.2" customHeight="1">
      <c r="E2099" s="33" t="s">
        <v>1816</v>
      </c>
    </row>
    <row r="2100" spans="1:16" ht="13.2" customHeight="1">
      <c r="A2100" t="s">
        <v>40</v>
      </c>
      <c r="B2100" s="10" t="s">
        <v>611</v>
      </c>
      <c r="C2100" s="10" t="s">
        <v>1817</v>
      </c>
      <c r="E2100" s="27" t="s">
        <v>1818</v>
      </c>
      <c r="F2100" s="28" t="s">
        <v>81</v>
      </c>
      <c r="G2100" s="29">
        <v>209.297</v>
      </c>
      <c r="H2100" s="28">
        <v>0</v>
      </c>
      <c r="I2100" s="28">
        <f>ROUND(G2100*H2100,6)</f>
        <v>0</v>
      </c>
      <c r="L2100" s="30">
        <v>0</v>
      </c>
      <c r="M2100" s="31">
        <f>ROUND(ROUND(L2100,2)*ROUND(G2100,3),2)</f>
        <v>0</v>
      </c>
      <c r="N2100" s="28" t="s">
        <v>52</v>
      </c>
      <c r="O2100">
        <f>(M2100*21)/100</f>
        <v>0</v>
      </c>
      <c r="P2100" t="s">
        <v>47</v>
      </c>
    </row>
    <row r="2101" spans="1:5" ht="13.2" customHeight="1">
      <c r="A2101" s="32" t="s">
        <v>48</v>
      </c>
      <c r="E2101" s="33" t="s">
        <v>1818</v>
      </c>
    </row>
    <row r="2102" spans="1:5" ht="39.6" customHeight="1">
      <c r="A2102" s="32" t="s">
        <v>49</v>
      </c>
      <c r="E2102" s="34" t="s">
        <v>1742</v>
      </c>
    </row>
    <row r="2103" ht="13.2" customHeight="1">
      <c r="E2103" s="33" t="s">
        <v>1816</v>
      </c>
    </row>
    <row r="2104" spans="1:16" ht="13.2" customHeight="1">
      <c r="A2104" t="s">
        <v>40</v>
      </c>
      <c r="B2104" s="10" t="s">
        <v>615</v>
      </c>
      <c r="C2104" s="10" t="s">
        <v>1819</v>
      </c>
      <c r="E2104" s="27" t="s">
        <v>1820</v>
      </c>
      <c r="F2104" s="28" t="s">
        <v>148</v>
      </c>
      <c r="G2104" s="29">
        <v>0.069</v>
      </c>
      <c r="H2104" s="28">
        <v>0</v>
      </c>
      <c r="I2104" s="28">
        <f>ROUND(G2104*H2104,6)</f>
        <v>0</v>
      </c>
      <c r="L2104" s="30">
        <v>0</v>
      </c>
      <c r="M2104" s="31">
        <f>ROUND(ROUND(L2104,2)*ROUND(G2104,3),2)</f>
        <v>0</v>
      </c>
      <c r="N2104" s="28" t="s">
        <v>52</v>
      </c>
      <c r="O2104">
        <f>(M2104*21)/100</f>
        <v>0</v>
      </c>
      <c r="P2104" t="s">
        <v>47</v>
      </c>
    </row>
    <row r="2105" spans="1:5" ht="13.2" customHeight="1">
      <c r="A2105" s="32" t="s">
        <v>48</v>
      </c>
      <c r="E2105" s="33" t="s">
        <v>1820</v>
      </c>
    </row>
    <row r="2106" spans="1:5" ht="13.2" customHeight="1">
      <c r="A2106" s="32" t="s">
        <v>49</v>
      </c>
      <c r="E2106" s="34" t="s">
        <v>43</v>
      </c>
    </row>
    <row r="2107" ht="13.2" customHeight="1">
      <c r="E2107" s="33" t="s">
        <v>990</v>
      </c>
    </row>
    <row r="2108" spans="1:16" ht="13.2" customHeight="1">
      <c r="A2108" t="s">
        <v>40</v>
      </c>
      <c r="B2108" s="10" t="s">
        <v>545</v>
      </c>
      <c r="C2108" s="10" t="s">
        <v>1821</v>
      </c>
      <c r="E2108" s="27" t="s">
        <v>1822</v>
      </c>
      <c r="F2108" s="28" t="s">
        <v>148</v>
      </c>
      <c r="G2108" s="29">
        <v>0.069</v>
      </c>
      <c r="H2108" s="28">
        <v>0</v>
      </c>
      <c r="I2108" s="28">
        <f>ROUND(G2108*H2108,6)</f>
        <v>0</v>
      </c>
      <c r="L2108" s="30">
        <v>0</v>
      </c>
      <c r="M2108" s="31">
        <f>ROUND(ROUND(L2108,2)*ROUND(G2108,3),2)</f>
        <v>0</v>
      </c>
      <c r="N2108" s="28" t="s">
        <v>52</v>
      </c>
      <c r="O2108">
        <f>(M2108*21)/100</f>
        <v>0</v>
      </c>
      <c r="P2108" t="s">
        <v>47</v>
      </c>
    </row>
    <row r="2109" spans="1:5" ht="13.2" customHeight="1">
      <c r="A2109" s="32" t="s">
        <v>48</v>
      </c>
      <c r="E2109" s="33" t="s">
        <v>1823</v>
      </c>
    </row>
    <row r="2110" spans="1:5" ht="13.2" customHeight="1">
      <c r="A2110" s="32" t="s">
        <v>49</v>
      </c>
      <c r="E2110" s="34" t="s">
        <v>43</v>
      </c>
    </row>
    <row r="2111" ht="13.2" customHeight="1">
      <c r="E2111" s="33" t="s">
        <v>990</v>
      </c>
    </row>
    <row r="2112" spans="1:16" ht="13.2" customHeight="1">
      <c r="A2112" t="s">
        <v>40</v>
      </c>
      <c r="B2112" s="10" t="s">
        <v>549</v>
      </c>
      <c r="C2112" s="10" t="s">
        <v>1824</v>
      </c>
      <c r="E2112" s="27" t="s">
        <v>1825</v>
      </c>
      <c r="F2112" s="28" t="s">
        <v>148</v>
      </c>
      <c r="G2112" s="29">
        <v>0.069</v>
      </c>
      <c r="H2112" s="28">
        <v>0</v>
      </c>
      <c r="I2112" s="28">
        <f>ROUND(G2112*H2112,6)</f>
        <v>0</v>
      </c>
      <c r="L2112" s="30">
        <v>0</v>
      </c>
      <c r="M2112" s="31">
        <f>ROUND(ROUND(L2112,2)*ROUND(G2112,3),2)</f>
        <v>0</v>
      </c>
      <c r="N2112" s="28" t="s">
        <v>52</v>
      </c>
      <c r="O2112">
        <f>(M2112*21)/100</f>
        <v>0</v>
      </c>
      <c r="P2112" t="s">
        <v>47</v>
      </c>
    </row>
    <row r="2113" spans="1:5" ht="13.2" customHeight="1">
      <c r="A2113" s="32" t="s">
        <v>48</v>
      </c>
      <c r="E2113" s="33" t="s">
        <v>1826</v>
      </c>
    </row>
    <row r="2114" spans="1:5" ht="13.2" customHeight="1">
      <c r="A2114" s="32" t="s">
        <v>49</v>
      </c>
      <c r="E2114" s="34" t="s">
        <v>43</v>
      </c>
    </row>
    <row r="2115" ht="13.2" customHeight="1">
      <c r="E2115" s="33" t="s">
        <v>990</v>
      </c>
    </row>
    <row r="2116" spans="1:13" ht="13.2" customHeight="1">
      <c r="A2116" t="s">
        <v>37</v>
      </c>
      <c r="C2116" s="11" t="s">
        <v>1827</v>
      </c>
      <c r="E2116" s="35" t="s">
        <v>1828</v>
      </c>
      <c r="J2116" s="31">
        <f>0</f>
        <v>0</v>
      </c>
      <c r="K2116" s="31">
        <f>0</f>
        <v>0</v>
      </c>
      <c r="L2116" s="31">
        <f>0+L2117+L2121+L2125+L2129+L2133+L2137</f>
        <v>0</v>
      </c>
      <c r="M2116" s="31">
        <f>0+M2117+M2121+M2125+M2129+M2133+M2137</f>
        <v>0</v>
      </c>
    </row>
    <row r="2117" spans="1:16" ht="13.2" customHeight="1">
      <c r="A2117" t="s">
        <v>40</v>
      </c>
      <c r="B2117" s="10" t="s">
        <v>619</v>
      </c>
      <c r="C2117" s="10" t="s">
        <v>1829</v>
      </c>
      <c r="E2117" s="27" t="s">
        <v>1830</v>
      </c>
      <c r="F2117" s="28" t="s">
        <v>67</v>
      </c>
      <c r="G2117" s="29">
        <v>1</v>
      </c>
      <c r="H2117" s="28">
        <v>0.01</v>
      </c>
      <c r="I2117" s="28">
        <f>ROUND(G2117*H2117,6)</f>
        <v>0.01</v>
      </c>
      <c r="L2117" s="30">
        <v>0</v>
      </c>
      <c r="M2117" s="31">
        <f>ROUND(ROUND(L2117,2)*ROUND(G2117,3),2)</f>
        <v>0</v>
      </c>
      <c r="N2117" s="28" t="s">
        <v>57</v>
      </c>
      <c r="O2117">
        <f>(M2117*21)/100</f>
        <v>0</v>
      </c>
      <c r="P2117" t="s">
        <v>47</v>
      </c>
    </row>
    <row r="2118" spans="1:5" ht="13.2" customHeight="1">
      <c r="A2118" s="32" t="s">
        <v>48</v>
      </c>
      <c r="E2118" s="33" t="s">
        <v>1830</v>
      </c>
    </row>
    <row r="2119" spans="1:5" ht="13.2" customHeight="1">
      <c r="A2119" s="32" t="s">
        <v>49</v>
      </c>
      <c r="E2119" s="34" t="s">
        <v>43</v>
      </c>
    </row>
    <row r="2120" ht="13.2" customHeight="1">
      <c r="E2120" s="33" t="s">
        <v>43</v>
      </c>
    </row>
    <row r="2121" spans="1:16" ht="13.2" customHeight="1">
      <c r="A2121" t="s">
        <v>40</v>
      </c>
      <c r="B2121" s="10" t="s">
        <v>495</v>
      </c>
      <c r="C2121" s="10" t="s">
        <v>1831</v>
      </c>
      <c r="E2121" s="27" t="s">
        <v>1832</v>
      </c>
      <c r="F2121" s="28" t="s">
        <v>63</v>
      </c>
      <c r="G2121" s="29">
        <v>0.5</v>
      </c>
      <c r="H2121" s="28">
        <v>0.00096</v>
      </c>
      <c r="I2121" s="28">
        <f>ROUND(G2121*H2121,6)</f>
        <v>0.00048</v>
      </c>
      <c r="L2121" s="30">
        <v>0</v>
      </c>
      <c r="M2121" s="31">
        <f>ROUND(ROUND(L2121,2)*ROUND(G2121,3),2)</f>
        <v>0</v>
      </c>
      <c r="N2121" s="28" t="s">
        <v>52</v>
      </c>
      <c r="O2121">
        <f>(M2121*21)/100</f>
        <v>0</v>
      </c>
      <c r="P2121" t="s">
        <v>47</v>
      </c>
    </row>
    <row r="2122" spans="1:5" ht="13.2" customHeight="1">
      <c r="A2122" s="32" t="s">
        <v>48</v>
      </c>
      <c r="E2122" s="33" t="s">
        <v>1833</v>
      </c>
    </row>
    <row r="2123" spans="1:5" ht="13.2" customHeight="1">
      <c r="A2123" s="32" t="s">
        <v>49</v>
      </c>
      <c r="E2123" s="34" t="s">
        <v>43</v>
      </c>
    </row>
    <row r="2124" ht="13.2" customHeight="1">
      <c r="E2124" s="33" t="s">
        <v>1834</v>
      </c>
    </row>
    <row r="2125" spans="1:16" ht="13.2" customHeight="1">
      <c r="A2125" t="s">
        <v>40</v>
      </c>
      <c r="B2125" s="10" t="s">
        <v>624</v>
      </c>
      <c r="C2125" s="10" t="s">
        <v>1835</v>
      </c>
      <c r="E2125" s="27" t="s">
        <v>1836</v>
      </c>
      <c r="F2125" s="28" t="s">
        <v>63</v>
      </c>
      <c r="G2125" s="29">
        <v>0.5</v>
      </c>
      <c r="H2125" s="28">
        <v>0.00039</v>
      </c>
      <c r="I2125" s="28">
        <f>ROUND(G2125*H2125,6)</f>
        <v>0.000195</v>
      </c>
      <c r="L2125" s="30">
        <v>0</v>
      </c>
      <c r="M2125" s="31">
        <f>ROUND(ROUND(L2125,2)*ROUND(G2125,3),2)</f>
        <v>0</v>
      </c>
      <c r="N2125" s="28" t="s">
        <v>52</v>
      </c>
      <c r="O2125">
        <f>(M2125*21)/100</f>
        <v>0</v>
      </c>
      <c r="P2125" t="s">
        <v>47</v>
      </c>
    </row>
    <row r="2126" spans="1:5" ht="13.2" customHeight="1">
      <c r="A2126" s="32" t="s">
        <v>48</v>
      </c>
      <c r="E2126" s="33" t="s">
        <v>1836</v>
      </c>
    </row>
    <row r="2127" spans="1:5" ht="13.2" customHeight="1">
      <c r="A2127" s="32" t="s">
        <v>49</v>
      </c>
      <c r="E2127" s="34" t="s">
        <v>43</v>
      </c>
    </row>
    <row r="2128" ht="13.2" customHeight="1">
      <c r="E2128" s="33" t="s">
        <v>43</v>
      </c>
    </row>
    <row r="2129" spans="1:16" ht="13.2" customHeight="1">
      <c r="A2129" t="s">
        <v>40</v>
      </c>
      <c r="B2129" s="10" t="s">
        <v>501</v>
      </c>
      <c r="C2129" s="10" t="s">
        <v>1837</v>
      </c>
      <c r="E2129" s="27" t="s">
        <v>1838</v>
      </c>
      <c r="F2129" s="28" t="s">
        <v>63</v>
      </c>
      <c r="G2129" s="29">
        <v>0.5</v>
      </c>
      <c r="H2129" s="28">
        <v>0.00029</v>
      </c>
      <c r="I2129" s="28">
        <f>ROUND(G2129*H2129,6)</f>
        <v>0.000145</v>
      </c>
      <c r="L2129" s="30">
        <v>0</v>
      </c>
      <c r="M2129" s="31">
        <f>ROUND(ROUND(L2129,2)*ROUND(G2129,3),2)</f>
        <v>0</v>
      </c>
      <c r="N2129" s="28" t="s">
        <v>57</v>
      </c>
      <c r="O2129">
        <f>(M2129*21)/100</f>
        <v>0</v>
      </c>
      <c r="P2129" t="s">
        <v>47</v>
      </c>
    </row>
    <row r="2130" spans="1:5" ht="13.2" customHeight="1">
      <c r="A2130" s="32" t="s">
        <v>48</v>
      </c>
      <c r="E2130" s="33" t="s">
        <v>1838</v>
      </c>
    </row>
    <row r="2131" spans="1:5" ht="13.2" customHeight="1">
      <c r="A2131" s="32" t="s">
        <v>49</v>
      </c>
      <c r="E2131" s="34" t="s">
        <v>43</v>
      </c>
    </row>
    <row r="2132" ht="13.2" customHeight="1">
      <c r="E2132" s="33" t="s">
        <v>43</v>
      </c>
    </row>
    <row r="2133" spans="1:16" ht="13.2" customHeight="1">
      <c r="A2133" t="s">
        <v>40</v>
      </c>
      <c r="B2133" s="10" t="s">
        <v>628</v>
      </c>
      <c r="C2133" s="10" t="s">
        <v>1839</v>
      </c>
      <c r="E2133" s="27" t="s">
        <v>1840</v>
      </c>
      <c r="F2133" s="28" t="s">
        <v>63</v>
      </c>
      <c r="G2133" s="29">
        <v>0.5</v>
      </c>
      <c r="H2133" s="28">
        <v>0.00092</v>
      </c>
      <c r="I2133" s="28">
        <f>ROUND(G2133*H2133,6)</f>
        <v>0.00046</v>
      </c>
      <c r="L2133" s="30">
        <v>0</v>
      </c>
      <c r="M2133" s="31">
        <f>ROUND(ROUND(L2133,2)*ROUND(G2133,3),2)</f>
        <v>0</v>
      </c>
      <c r="N2133" s="28" t="s">
        <v>52</v>
      </c>
      <c r="O2133">
        <f>(M2133*21)/100</f>
        <v>0</v>
      </c>
      <c r="P2133" t="s">
        <v>47</v>
      </c>
    </row>
    <row r="2134" spans="1:5" ht="13.2" customHeight="1">
      <c r="A2134" s="32" t="s">
        <v>48</v>
      </c>
      <c r="E2134" s="33" t="s">
        <v>1840</v>
      </c>
    </row>
    <row r="2135" spans="1:5" ht="13.2" customHeight="1">
      <c r="A2135" s="32" t="s">
        <v>49</v>
      </c>
      <c r="E2135" s="34" t="s">
        <v>43</v>
      </c>
    </row>
    <row r="2136" ht="13.2" customHeight="1">
      <c r="E2136" s="33" t="s">
        <v>43</v>
      </c>
    </row>
    <row r="2137" spans="1:16" ht="13.2" customHeight="1">
      <c r="A2137" t="s">
        <v>40</v>
      </c>
      <c r="B2137" s="10" t="s">
        <v>491</v>
      </c>
      <c r="C2137" s="10" t="s">
        <v>1841</v>
      </c>
      <c r="E2137" s="27" t="s">
        <v>1842</v>
      </c>
      <c r="F2137" s="28" t="s">
        <v>63</v>
      </c>
      <c r="G2137" s="29">
        <v>0.5</v>
      </c>
      <c r="H2137" s="28">
        <v>4E-05</v>
      </c>
      <c r="I2137" s="28">
        <f>ROUND(G2137*H2137,6)</f>
        <v>2E-05</v>
      </c>
      <c r="L2137" s="30">
        <v>0</v>
      </c>
      <c r="M2137" s="31">
        <f>ROUND(ROUND(L2137,2)*ROUND(G2137,3),2)</f>
        <v>0</v>
      </c>
      <c r="N2137" s="28" t="s">
        <v>52</v>
      </c>
      <c r="O2137">
        <f>(M2137*21)/100</f>
        <v>0</v>
      </c>
      <c r="P2137" t="s">
        <v>47</v>
      </c>
    </row>
    <row r="2138" spans="1:5" ht="13.2" customHeight="1">
      <c r="A2138" s="32" t="s">
        <v>48</v>
      </c>
      <c r="E2138" s="33" t="s">
        <v>1842</v>
      </c>
    </row>
    <row r="2139" spans="1:5" ht="13.2" customHeight="1">
      <c r="A2139" s="32" t="s">
        <v>49</v>
      </c>
      <c r="E2139" s="34" t="s">
        <v>43</v>
      </c>
    </row>
    <row r="2140" ht="13.2" customHeight="1">
      <c r="E2140" s="33" t="s">
        <v>43</v>
      </c>
    </row>
    <row r="2141" spans="1:13" ht="13.2" customHeight="1">
      <c r="A2141" t="s">
        <v>37</v>
      </c>
      <c r="C2141" s="11" t="s">
        <v>1843</v>
      </c>
      <c r="E2141" s="35" t="s">
        <v>1844</v>
      </c>
      <c r="J2141" s="31">
        <f>0</f>
        <v>0</v>
      </c>
      <c r="K2141" s="31">
        <f>0</f>
        <v>0</v>
      </c>
      <c r="L2141" s="31">
        <f>0+L2142+L2146+L2150+L2154+L2158+L2162+L2166+L2170</f>
        <v>0</v>
      </c>
      <c r="M2141" s="31">
        <f>0+M2142+M2146+M2150+M2154+M2158+M2162+M2166+M2170</f>
        <v>0</v>
      </c>
    </row>
    <row r="2142" spans="1:16" ht="13.2" customHeight="1">
      <c r="A2142" t="s">
        <v>40</v>
      </c>
      <c r="B2142" s="10" t="s">
        <v>498</v>
      </c>
      <c r="C2142" s="10" t="s">
        <v>1845</v>
      </c>
      <c r="E2142" s="27" t="s">
        <v>1846</v>
      </c>
      <c r="F2142" s="28" t="s">
        <v>63</v>
      </c>
      <c r="G2142" s="29">
        <v>42.373</v>
      </c>
      <c r="H2142" s="28">
        <v>0.081</v>
      </c>
      <c r="I2142" s="28">
        <f>ROUND(G2142*H2142,6)</f>
        <v>3.432213</v>
      </c>
      <c r="L2142" s="30">
        <v>0</v>
      </c>
      <c r="M2142" s="31">
        <f>ROUND(ROUND(L2142,2)*ROUND(G2142,3),2)</f>
        <v>0</v>
      </c>
      <c r="N2142" s="28" t="s">
        <v>52</v>
      </c>
      <c r="O2142">
        <f>(M2142*21)/100</f>
        <v>0</v>
      </c>
      <c r="P2142" t="s">
        <v>47</v>
      </c>
    </row>
    <row r="2143" spans="1:5" ht="13.2" customHeight="1">
      <c r="A2143" s="32" t="s">
        <v>48</v>
      </c>
      <c r="E2143" s="33" t="s">
        <v>1846</v>
      </c>
    </row>
    <row r="2144" spans="1:5" ht="13.2" customHeight="1">
      <c r="A2144" s="32" t="s">
        <v>49</v>
      </c>
      <c r="E2144" s="34" t="s">
        <v>43</v>
      </c>
    </row>
    <row r="2145" ht="13.2" customHeight="1">
      <c r="E2145" s="33" t="s">
        <v>43</v>
      </c>
    </row>
    <row r="2146" spans="1:16" ht="13.2" customHeight="1">
      <c r="A2146" t="s">
        <v>40</v>
      </c>
      <c r="B2146" s="10" t="s">
        <v>631</v>
      </c>
      <c r="C2146" s="10" t="s">
        <v>1847</v>
      </c>
      <c r="E2146" s="27" t="s">
        <v>1848</v>
      </c>
      <c r="F2146" s="28" t="s">
        <v>63</v>
      </c>
      <c r="G2146" s="29">
        <v>40.355</v>
      </c>
      <c r="H2146" s="28">
        <v>0.0083</v>
      </c>
      <c r="I2146" s="28">
        <f>ROUND(G2146*H2146,6)</f>
        <v>0.334947</v>
      </c>
      <c r="L2146" s="30">
        <v>0</v>
      </c>
      <c r="M2146" s="31">
        <f>ROUND(ROUND(L2146,2)*ROUND(G2146,3),2)</f>
        <v>0</v>
      </c>
      <c r="N2146" s="28" t="s">
        <v>52</v>
      </c>
      <c r="O2146">
        <f>(M2146*21)/100</f>
        <v>0</v>
      </c>
      <c r="P2146" t="s">
        <v>47</v>
      </c>
    </row>
    <row r="2147" spans="1:5" ht="13.2" customHeight="1">
      <c r="A2147" s="32" t="s">
        <v>48</v>
      </c>
      <c r="E2147" s="33" t="s">
        <v>1849</v>
      </c>
    </row>
    <row r="2148" spans="1:5" ht="26.4" customHeight="1">
      <c r="A2148" s="32" t="s">
        <v>49</v>
      </c>
      <c r="E2148" s="34" t="s">
        <v>1593</v>
      </c>
    </row>
    <row r="2149" ht="13.2" customHeight="1">
      <c r="E2149" s="33" t="s">
        <v>43</v>
      </c>
    </row>
    <row r="2150" spans="1:16" ht="13.2" customHeight="1">
      <c r="A2150" t="s">
        <v>40</v>
      </c>
      <c r="B2150" s="10" t="s">
        <v>635</v>
      </c>
      <c r="C2150" s="10" t="s">
        <v>1850</v>
      </c>
      <c r="E2150" s="27" t="s">
        <v>1851</v>
      </c>
      <c r="F2150" s="28" t="s">
        <v>63</v>
      </c>
      <c r="G2150" s="29">
        <v>40.355</v>
      </c>
      <c r="H2150" s="28">
        <v>0</v>
      </c>
      <c r="I2150" s="28">
        <f>ROUND(G2150*H2150,6)</f>
        <v>0</v>
      </c>
      <c r="L2150" s="30">
        <v>0</v>
      </c>
      <c r="M2150" s="31">
        <f>ROUND(ROUND(L2150,2)*ROUND(G2150,3),2)</f>
        <v>0</v>
      </c>
      <c r="N2150" s="28" t="s">
        <v>52</v>
      </c>
      <c r="O2150">
        <f>(M2150*21)/100</f>
        <v>0</v>
      </c>
      <c r="P2150" t="s">
        <v>47</v>
      </c>
    </row>
    <row r="2151" spans="1:5" ht="13.2" customHeight="1">
      <c r="A2151" s="32" t="s">
        <v>48</v>
      </c>
      <c r="E2151" s="33" t="s">
        <v>1851</v>
      </c>
    </row>
    <row r="2152" spans="1:5" ht="13.2" customHeight="1">
      <c r="A2152" s="32" t="s">
        <v>49</v>
      </c>
      <c r="E2152" s="34" t="s">
        <v>43</v>
      </c>
    </row>
    <row r="2153" ht="13.2" customHeight="1">
      <c r="E2153" s="33" t="s">
        <v>43</v>
      </c>
    </row>
    <row r="2154" spans="1:16" ht="13.2" customHeight="1">
      <c r="A2154" t="s">
        <v>40</v>
      </c>
      <c r="B2154" s="10" t="s">
        <v>641</v>
      </c>
      <c r="C2154" s="10" t="s">
        <v>1852</v>
      </c>
      <c r="E2154" s="27" t="s">
        <v>1853</v>
      </c>
      <c r="F2154" s="28" t="s">
        <v>63</v>
      </c>
      <c r="G2154" s="29">
        <v>40.355</v>
      </c>
      <c r="H2154" s="28">
        <v>0.008</v>
      </c>
      <c r="I2154" s="28">
        <f>ROUND(G2154*H2154,6)</f>
        <v>0.32284</v>
      </c>
      <c r="L2154" s="30">
        <v>0</v>
      </c>
      <c r="M2154" s="31">
        <f>ROUND(ROUND(L2154,2)*ROUND(G2154,3),2)</f>
        <v>0</v>
      </c>
      <c r="N2154" s="28" t="s">
        <v>52</v>
      </c>
      <c r="O2154">
        <f>(M2154*21)/100</f>
        <v>0</v>
      </c>
      <c r="P2154" t="s">
        <v>47</v>
      </c>
    </row>
    <row r="2155" spans="1:5" ht="13.2" customHeight="1">
      <c r="A2155" s="32" t="s">
        <v>48</v>
      </c>
      <c r="E2155" s="33" t="s">
        <v>1853</v>
      </c>
    </row>
    <row r="2156" spans="1:5" ht="13.2" customHeight="1">
      <c r="A2156" s="32" t="s">
        <v>49</v>
      </c>
      <c r="E2156" s="34" t="s">
        <v>43</v>
      </c>
    </row>
    <row r="2157" ht="13.2" customHeight="1">
      <c r="E2157" s="33" t="s">
        <v>43</v>
      </c>
    </row>
    <row r="2158" spans="1:16" ht="13.2" customHeight="1">
      <c r="A2158" t="s">
        <v>40</v>
      </c>
      <c r="B2158" s="10" t="s">
        <v>736</v>
      </c>
      <c r="C2158" s="10" t="s">
        <v>1854</v>
      </c>
      <c r="E2158" s="27" t="s">
        <v>1855</v>
      </c>
      <c r="F2158" s="28" t="s">
        <v>63</v>
      </c>
      <c r="G2158" s="29">
        <v>40.355</v>
      </c>
      <c r="H2158" s="28">
        <v>0.00301</v>
      </c>
      <c r="I2158" s="28">
        <f>ROUND(G2158*H2158,6)</f>
        <v>0.121469</v>
      </c>
      <c r="L2158" s="30">
        <v>0</v>
      </c>
      <c r="M2158" s="31">
        <f>ROUND(ROUND(L2158,2)*ROUND(G2158,3),2)</f>
        <v>0</v>
      </c>
      <c r="N2158" s="28" t="s">
        <v>52</v>
      </c>
      <c r="O2158">
        <f>(M2158*21)/100</f>
        <v>0</v>
      </c>
      <c r="P2158" t="s">
        <v>47</v>
      </c>
    </row>
    <row r="2159" spans="1:5" ht="13.2" customHeight="1">
      <c r="A2159" s="32" t="s">
        <v>48</v>
      </c>
      <c r="E2159" s="33" t="s">
        <v>1855</v>
      </c>
    </row>
    <row r="2160" spans="1:5" ht="13.2" customHeight="1">
      <c r="A2160" s="32" t="s">
        <v>49</v>
      </c>
      <c r="E2160" s="34" t="s">
        <v>43</v>
      </c>
    </row>
    <row r="2161" ht="13.2" customHeight="1">
      <c r="E2161" s="33" t="s">
        <v>43</v>
      </c>
    </row>
    <row r="2162" spans="1:16" ht="13.2" customHeight="1">
      <c r="A2162" t="s">
        <v>40</v>
      </c>
      <c r="B2162" s="10" t="s">
        <v>646</v>
      </c>
      <c r="C2162" s="10" t="s">
        <v>1856</v>
      </c>
      <c r="E2162" s="27" t="s">
        <v>1857</v>
      </c>
      <c r="F2162" s="28" t="s">
        <v>148</v>
      </c>
      <c r="G2162" s="29">
        <v>4.211</v>
      </c>
      <c r="H2162" s="28">
        <v>0</v>
      </c>
      <c r="I2162" s="28">
        <f>ROUND(G2162*H2162,6)</f>
        <v>0</v>
      </c>
      <c r="L2162" s="30">
        <v>0</v>
      </c>
      <c r="M2162" s="31">
        <f>ROUND(ROUND(L2162,2)*ROUND(G2162,3),2)</f>
        <v>0</v>
      </c>
      <c r="N2162" s="28" t="s">
        <v>52</v>
      </c>
      <c r="O2162">
        <f>(M2162*21)/100</f>
        <v>0</v>
      </c>
      <c r="P2162" t="s">
        <v>47</v>
      </c>
    </row>
    <row r="2163" spans="1:5" ht="13.2" customHeight="1">
      <c r="A2163" s="32" t="s">
        <v>48</v>
      </c>
      <c r="E2163" s="33" t="s">
        <v>1857</v>
      </c>
    </row>
    <row r="2164" spans="1:5" ht="13.2" customHeight="1">
      <c r="A2164" s="32" t="s">
        <v>49</v>
      </c>
      <c r="E2164" s="34" t="s">
        <v>43</v>
      </c>
    </row>
    <row r="2165" ht="13.2" customHeight="1">
      <c r="E2165" s="33" t="s">
        <v>377</v>
      </c>
    </row>
    <row r="2166" spans="1:16" ht="13.2" customHeight="1">
      <c r="A2166" t="s">
        <v>40</v>
      </c>
      <c r="B2166" s="10" t="s">
        <v>552</v>
      </c>
      <c r="C2166" s="10" t="s">
        <v>1858</v>
      </c>
      <c r="E2166" s="27" t="s">
        <v>1859</v>
      </c>
      <c r="F2166" s="28" t="s">
        <v>148</v>
      </c>
      <c r="G2166" s="29">
        <v>4.211</v>
      </c>
      <c r="H2166" s="28">
        <v>0</v>
      </c>
      <c r="I2166" s="28">
        <f>ROUND(G2166*H2166,6)</f>
        <v>0</v>
      </c>
      <c r="L2166" s="30">
        <v>0</v>
      </c>
      <c r="M2166" s="31">
        <f>ROUND(ROUND(L2166,2)*ROUND(G2166,3),2)</f>
        <v>0</v>
      </c>
      <c r="N2166" s="28" t="s">
        <v>52</v>
      </c>
      <c r="O2166">
        <f>(M2166*21)/100</f>
        <v>0</v>
      </c>
      <c r="P2166" t="s">
        <v>47</v>
      </c>
    </row>
    <row r="2167" spans="1:5" ht="13.2" customHeight="1">
      <c r="A2167" s="32" t="s">
        <v>48</v>
      </c>
      <c r="E2167" s="33" t="s">
        <v>1860</v>
      </c>
    </row>
    <row r="2168" spans="1:5" ht="13.2" customHeight="1">
      <c r="A2168" s="32" t="s">
        <v>49</v>
      </c>
      <c r="E2168" s="34" t="s">
        <v>43</v>
      </c>
    </row>
    <row r="2169" ht="13.2" customHeight="1">
      <c r="E2169" s="33" t="s">
        <v>377</v>
      </c>
    </row>
    <row r="2170" spans="1:16" ht="13.2" customHeight="1">
      <c r="A2170" t="s">
        <v>40</v>
      </c>
      <c r="B2170" s="10" t="s">
        <v>651</v>
      </c>
      <c r="C2170" s="10" t="s">
        <v>1861</v>
      </c>
      <c r="E2170" s="27" t="s">
        <v>1862</v>
      </c>
      <c r="F2170" s="28" t="s">
        <v>148</v>
      </c>
      <c r="G2170" s="29">
        <v>4.211</v>
      </c>
      <c r="H2170" s="28">
        <v>0</v>
      </c>
      <c r="I2170" s="28">
        <f>ROUND(G2170*H2170,6)</f>
        <v>0</v>
      </c>
      <c r="L2170" s="30">
        <v>0</v>
      </c>
      <c r="M2170" s="31">
        <f>ROUND(ROUND(L2170,2)*ROUND(G2170,3),2)</f>
        <v>0</v>
      </c>
      <c r="N2170" s="28" t="s">
        <v>52</v>
      </c>
      <c r="O2170">
        <f>(M2170*21)/100</f>
        <v>0</v>
      </c>
      <c r="P2170" t="s">
        <v>47</v>
      </c>
    </row>
    <row r="2171" spans="1:5" ht="13.2" customHeight="1">
      <c r="A2171" s="32" t="s">
        <v>48</v>
      </c>
      <c r="E2171" s="33" t="s">
        <v>1863</v>
      </c>
    </row>
    <row r="2172" spans="1:5" ht="13.2" customHeight="1">
      <c r="A2172" s="32" t="s">
        <v>49</v>
      </c>
      <c r="E2172" s="34" t="s">
        <v>43</v>
      </c>
    </row>
    <row r="2173" ht="13.2" customHeight="1">
      <c r="E2173" s="33" t="s">
        <v>377</v>
      </c>
    </row>
    <row r="2174" spans="1:13" ht="13.2" customHeight="1">
      <c r="A2174" t="s">
        <v>37</v>
      </c>
      <c r="C2174" s="11" t="s">
        <v>1129</v>
      </c>
      <c r="E2174" s="35" t="s">
        <v>1130</v>
      </c>
      <c r="J2174" s="31">
        <f>0</f>
        <v>0</v>
      </c>
      <c r="K2174" s="31">
        <f>0</f>
        <v>0</v>
      </c>
      <c r="L2174" s="31">
        <f>0+L2175+L2179+L2183+L2187+L2191+L2195+L2199+L2203+L2207+L2211+L2215</f>
        <v>0</v>
      </c>
      <c r="M2174" s="31">
        <f>0+M2175+M2179+M2183+M2187+M2191+M2195+M2199+M2203+M2207+M2211+M2215</f>
        <v>0</v>
      </c>
    </row>
    <row r="2175" spans="1:16" ht="13.2" customHeight="1">
      <c r="A2175" t="s">
        <v>40</v>
      </c>
      <c r="B2175" s="10" t="s">
        <v>555</v>
      </c>
      <c r="C2175" s="10" t="s">
        <v>1864</v>
      </c>
      <c r="E2175" s="27" t="s">
        <v>1865</v>
      </c>
      <c r="F2175" s="28" t="s">
        <v>81</v>
      </c>
      <c r="G2175" s="29">
        <v>27.699</v>
      </c>
      <c r="H2175" s="28">
        <v>0</v>
      </c>
      <c r="I2175" s="28">
        <f>ROUND(G2175*H2175,6)</f>
        <v>0</v>
      </c>
      <c r="L2175" s="30">
        <v>0</v>
      </c>
      <c r="M2175" s="31">
        <f>ROUND(ROUND(L2175,2)*ROUND(G2175,3),2)</f>
        <v>0</v>
      </c>
      <c r="N2175" s="28" t="s">
        <v>57</v>
      </c>
      <c r="O2175">
        <f>(M2175*21)/100</f>
        <v>0</v>
      </c>
      <c r="P2175" t="s">
        <v>47</v>
      </c>
    </row>
    <row r="2176" spans="1:5" ht="13.2" customHeight="1">
      <c r="A2176" s="32" t="s">
        <v>48</v>
      </c>
      <c r="E2176" s="33" t="s">
        <v>1865</v>
      </c>
    </row>
    <row r="2177" spans="1:5" ht="13.2" customHeight="1">
      <c r="A2177" s="32" t="s">
        <v>49</v>
      </c>
      <c r="E2177" s="34" t="s">
        <v>43</v>
      </c>
    </row>
    <row r="2178" ht="13.2" customHeight="1">
      <c r="E2178" s="33" t="s">
        <v>43</v>
      </c>
    </row>
    <row r="2179" spans="1:16" ht="13.2" customHeight="1">
      <c r="A2179" t="s">
        <v>40</v>
      </c>
      <c r="B2179" s="10" t="s">
        <v>561</v>
      </c>
      <c r="C2179" s="10" t="s">
        <v>1866</v>
      </c>
      <c r="E2179" s="27" t="s">
        <v>1867</v>
      </c>
      <c r="F2179" s="28" t="s">
        <v>63</v>
      </c>
      <c r="G2179" s="29">
        <v>250</v>
      </c>
      <c r="H2179" s="28">
        <v>0</v>
      </c>
      <c r="I2179" s="28">
        <f>ROUND(G2179*H2179,6)</f>
        <v>0</v>
      </c>
      <c r="L2179" s="30">
        <v>0</v>
      </c>
      <c r="M2179" s="31">
        <f>ROUND(ROUND(L2179,2)*ROUND(G2179,3),2)</f>
        <v>0</v>
      </c>
      <c r="N2179" s="28" t="s">
        <v>52</v>
      </c>
      <c r="O2179">
        <f>(M2179*21)/100</f>
        <v>0</v>
      </c>
      <c r="P2179" t="s">
        <v>47</v>
      </c>
    </row>
    <row r="2180" spans="1:5" ht="13.2" customHeight="1">
      <c r="A2180" s="32" t="s">
        <v>48</v>
      </c>
      <c r="E2180" s="33" t="s">
        <v>1867</v>
      </c>
    </row>
    <row r="2181" spans="1:5" ht="13.2" customHeight="1">
      <c r="A2181" s="32" t="s">
        <v>49</v>
      </c>
      <c r="E2181" s="34" t="s">
        <v>1868</v>
      </c>
    </row>
    <row r="2182" ht="13.2" customHeight="1">
      <c r="E2182" s="33" t="s">
        <v>43</v>
      </c>
    </row>
    <row r="2183" spans="1:16" ht="13.2" customHeight="1">
      <c r="A2183" t="s">
        <v>40</v>
      </c>
      <c r="B2183" s="10" t="s">
        <v>655</v>
      </c>
      <c r="C2183" s="10" t="s">
        <v>1869</v>
      </c>
      <c r="E2183" s="27" t="s">
        <v>1870</v>
      </c>
      <c r="F2183" s="28" t="s">
        <v>63</v>
      </c>
      <c r="G2183" s="29">
        <v>250</v>
      </c>
      <c r="H2183" s="28">
        <v>0</v>
      </c>
      <c r="I2183" s="28">
        <f>ROUND(G2183*H2183,6)</f>
        <v>0</v>
      </c>
      <c r="L2183" s="30">
        <v>0</v>
      </c>
      <c r="M2183" s="31">
        <f>ROUND(ROUND(L2183,2)*ROUND(G2183,3),2)</f>
        <v>0</v>
      </c>
      <c r="N2183" s="28" t="s">
        <v>52</v>
      </c>
      <c r="O2183">
        <f>(M2183*21)/100</f>
        <v>0</v>
      </c>
      <c r="P2183" t="s">
        <v>47</v>
      </c>
    </row>
    <row r="2184" spans="1:5" ht="13.2" customHeight="1">
      <c r="A2184" s="32" t="s">
        <v>48</v>
      </c>
      <c r="E2184" s="33" t="s">
        <v>1870</v>
      </c>
    </row>
    <row r="2185" spans="1:5" ht="13.2" customHeight="1">
      <c r="A2185" s="32" t="s">
        <v>49</v>
      </c>
      <c r="E2185" s="34" t="s">
        <v>1868</v>
      </c>
    </row>
    <row r="2186" ht="13.2" customHeight="1">
      <c r="E2186" s="33" t="s">
        <v>43</v>
      </c>
    </row>
    <row r="2187" spans="1:16" ht="13.2" customHeight="1">
      <c r="A2187" t="s">
        <v>40</v>
      </c>
      <c r="B2187" s="10" t="s">
        <v>558</v>
      </c>
      <c r="C2187" s="10" t="s">
        <v>1871</v>
      </c>
      <c r="E2187" s="27" t="s">
        <v>1872</v>
      </c>
      <c r="F2187" s="28" t="s">
        <v>63</v>
      </c>
      <c r="G2187" s="29">
        <v>250</v>
      </c>
      <c r="H2187" s="28">
        <v>0.00044</v>
      </c>
      <c r="I2187" s="28">
        <f>ROUND(G2187*H2187,6)</f>
        <v>0.11</v>
      </c>
      <c r="L2187" s="30">
        <v>0</v>
      </c>
      <c r="M2187" s="31">
        <f>ROUND(ROUND(L2187,2)*ROUND(G2187,3),2)</f>
        <v>0</v>
      </c>
      <c r="N2187" s="28" t="s">
        <v>52</v>
      </c>
      <c r="O2187">
        <f>(M2187*21)/100</f>
        <v>0</v>
      </c>
      <c r="P2187" t="s">
        <v>47</v>
      </c>
    </row>
    <row r="2188" spans="1:5" ht="13.2" customHeight="1">
      <c r="A2188" s="32" t="s">
        <v>48</v>
      </c>
      <c r="E2188" s="33" t="s">
        <v>1872</v>
      </c>
    </row>
    <row r="2189" spans="1:5" ht="13.2" customHeight="1">
      <c r="A2189" s="32" t="s">
        <v>49</v>
      </c>
      <c r="E2189" s="34" t="s">
        <v>1868</v>
      </c>
    </row>
    <row r="2190" ht="13.2" customHeight="1">
      <c r="E2190" s="33" t="s">
        <v>1873</v>
      </c>
    </row>
    <row r="2191" spans="1:16" ht="13.2" customHeight="1">
      <c r="A2191" t="s">
        <v>40</v>
      </c>
      <c r="B2191" s="10" t="s">
        <v>659</v>
      </c>
      <c r="C2191" s="10" t="s">
        <v>1874</v>
      </c>
      <c r="E2191" s="27" t="s">
        <v>1875</v>
      </c>
      <c r="F2191" s="28" t="s">
        <v>63</v>
      </c>
      <c r="G2191" s="29">
        <v>13.19</v>
      </c>
      <c r="H2191" s="28">
        <v>0</v>
      </c>
      <c r="I2191" s="28">
        <f>ROUND(G2191*H2191,6)</f>
        <v>0</v>
      </c>
      <c r="L2191" s="30">
        <v>0</v>
      </c>
      <c r="M2191" s="31">
        <f>ROUND(ROUND(L2191,2)*ROUND(G2191,3),2)</f>
        <v>0</v>
      </c>
      <c r="N2191" s="28" t="s">
        <v>52</v>
      </c>
      <c r="O2191">
        <f>(M2191*21)/100</f>
        <v>0</v>
      </c>
      <c r="P2191" t="s">
        <v>47</v>
      </c>
    </row>
    <row r="2192" spans="1:5" ht="13.2" customHeight="1">
      <c r="A2192" s="32" t="s">
        <v>48</v>
      </c>
      <c r="E2192" s="33" t="s">
        <v>1875</v>
      </c>
    </row>
    <row r="2193" spans="1:5" ht="13.2" customHeight="1">
      <c r="A2193" s="32" t="s">
        <v>49</v>
      </c>
      <c r="E2193" s="34" t="s">
        <v>1876</v>
      </c>
    </row>
    <row r="2194" ht="13.2" customHeight="1">
      <c r="E2194" s="33" t="s">
        <v>43</v>
      </c>
    </row>
    <row r="2195" spans="1:16" ht="13.2" customHeight="1">
      <c r="A2195" t="s">
        <v>40</v>
      </c>
      <c r="B2195" s="10" t="s">
        <v>567</v>
      </c>
      <c r="C2195" s="10" t="s">
        <v>1877</v>
      </c>
      <c r="E2195" s="27" t="s">
        <v>1878</v>
      </c>
      <c r="F2195" s="28" t="s">
        <v>67</v>
      </c>
      <c r="G2195" s="29">
        <v>1</v>
      </c>
      <c r="H2195" s="28">
        <v>0.0005</v>
      </c>
      <c r="I2195" s="28">
        <f>ROUND(G2195*H2195,6)</f>
        <v>0.0005</v>
      </c>
      <c r="L2195" s="30">
        <v>0</v>
      </c>
      <c r="M2195" s="31">
        <f>ROUND(ROUND(L2195,2)*ROUND(G2195,3),2)</f>
        <v>0</v>
      </c>
      <c r="N2195" s="28" t="s">
        <v>52</v>
      </c>
      <c r="O2195">
        <f>(M2195*21)/100</f>
        <v>0</v>
      </c>
      <c r="P2195" t="s">
        <v>47</v>
      </c>
    </row>
    <row r="2196" spans="1:5" ht="13.2" customHeight="1">
      <c r="A2196" s="32" t="s">
        <v>48</v>
      </c>
      <c r="E2196" s="33" t="s">
        <v>1878</v>
      </c>
    </row>
    <row r="2197" spans="1:5" ht="13.2" customHeight="1">
      <c r="A2197" s="32" t="s">
        <v>49</v>
      </c>
      <c r="E2197" s="34" t="s">
        <v>1879</v>
      </c>
    </row>
    <row r="2198" ht="13.2" customHeight="1">
      <c r="E2198" s="33" t="s">
        <v>1880</v>
      </c>
    </row>
    <row r="2199" spans="1:16" ht="13.2" customHeight="1">
      <c r="A2199" t="s">
        <v>40</v>
      </c>
      <c r="B2199" s="10" t="s">
        <v>663</v>
      </c>
      <c r="C2199" s="10" t="s">
        <v>1881</v>
      </c>
      <c r="E2199" s="27" t="s">
        <v>1882</v>
      </c>
      <c r="F2199" s="28" t="s">
        <v>81</v>
      </c>
      <c r="G2199" s="29">
        <v>26.38</v>
      </c>
      <c r="H2199" s="28">
        <v>7E-05</v>
      </c>
      <c r="I2199" s="28">
        <f>ROUND(G2199*H2199,6)</f>
        <v>0.001847</v>
      </c>
      <c r="L2199" s="30">
        <v>0</v>
      </c>
      <c r="M2199" s="31">
        <f>ROUND(ROUND(L2199,2)*ROUND(G2199,3),2)</f>
        <v>0</v>
      </c>
      <c r="N2199" s="28" t="s">
        <v>52</v>
      </c>
      <c r="O2199">
        <f>(M2199*21)/100</f>
        <v>0</v>
      </c>
      <c r="P2199" t="s">
        <v>47</v>
      </c>
    </row>
    <row r="2200" spans="1:5" ht="13.2" customHeight="1">
      <c r="A2200" s="32" t="s">
        <v>48</v>
      </c>
      <c r="E2200" s="33" t="s">
        <v>1882</v>
      </c>
    </row>
    <row r="2201" spans="1:5" ht="13.2" customHeight="1">
      <c r="A2201" s="32" t="s">
        <v>49</v>
      </c>
      <c r="E2201" s="34" t="s">
        <v>1883</v>
      </c>
    </row>
    <row r="2202" ht="13.2" customHeight="1">
      <c r="E2202" s="33" t="s">
        <v>1880</v>
      </c>
    </row>
    <row r="2203" spans="1:16" ht="13.2" customHeight="1">
      <c r="A2203" t="s">
        <v>40</v>
      </c>
      <c r="B2203" s="10" t="s">
        <v>667</v>
      </c>
      <c r="C2203" s="10" t="s">
        <v>1884</v>
      </c>
      <c r="E2203" s="27" t="s">
        <v>1885</v>
      </c>
      <c r="F2203" s="28" t="s">
        <v>63</v>
      </c>
      <c r="G2203" s="29">
        <v>13.19</v>
      </c>
      <c r="H2203" s="28">
        <v>0.00014</v>
      </c>
      <c r="I2203" s="28">
        <f>ROUND(G2203*H2203,6)</f>
        <v>0.001847</v>
      </c>
      <c r="L2203" s="30">
        <v>0</v>
      </c>
      <c r="M2203" s="31">
        <f>ROUND(ROUND(L2203,2)*ROUND(G2203,3),2)</f>
        <v>0</v>
      </c>
      <c r="N2203" s="28" t="s">
        <v>52</v>
      </c>
      <c r="O2203">
        <f>(M2203*21)/100</f>
        <v>0</v>
      </c>
      <c r="P2203" t="s">
        <v>47</v>
      </c>
    </row>
    <row r="2204" spans="1:5" ht="13.2" customHeight="1">
      <c r="A2204" s="32" t="s">
        <v>48</v>
      </c>
      <c r="E2204" s="33" t="s">
        <v>1885</v>
      </c>
    </row>
    <row r="2205" spans="1:5" ht="13.2" customHeight="1">
      <c r="A2205" s="32" t="s">
        <v>49</v>
      </c>
      <c r="E2205" s="34" t="s">
        <v>1876</v>
      </c>
    </row>
    <row r="2206" ht="13.2" customHeight="1">
      <c r="E2206" s="33" t="s">
        <v>43</v>
      </c>
    </row>
    <row r="2207" spans="1:16" ht="13.2" customHeight="1">
      <c r="A2207" t="s">
        <v>40</v>
      </c>
      <c r="B2207" s="10" t="s">
        <v>564</v>
      </c>
      <c r="C2207" s="10" t="s">
        <v>1886</v>
      </c>
      <c r="E2207" s="27" t="s">
        <v>1887</v>
      </c>
      <c r="F2207" s="28" t="s">
        <v>63</v>
      </c>
      <c r="G2207" s="29">
        <v>13.19</v>
      </c>
      <c r="H2207" s="28">
        <v>0.0006</v>
      </c>
      <c r="I2207" s="28">
        <f>ROUND(G2207*H2207,6)</f>
        <v>0.007914</v>
      </c>
      <c r="L2207" s="30">
        <v>0</v>
      </c>
      <c r="M2207" s="31">
        <f>ROUND(ROUND(L2207,2)*ROUND(G2207,3),2)</f>
        <v>0</v>
      </c>
      <c r="N2207" s="28" t="s">
        <v>52</v>
      </c>
      <c r="O2207">
        <f>(M2207*21)/100</f>
        <v>0</v>
      </c>
      <c r="P2207" t="s">
        <v>47</v>
      </c>
    </row>
    <row r="2208" spans="1:5" ht="13.2" customHeight="1">
      <c r="A2208" s="32" t="s">
        <v>48</v>
      </c>
      <c r="E2208" s="33" t="s">
        <v>1887</v>
      </c>
    </row>
    <row r="2209" spans="1:5" ht="13.2" customHeight="1">
      <c r="A2209" s="32" t="s">
        <v>49</v>
      </c>
      <c r="E2209" s="34" t="s">
        <v>1876</v>
      </c>
    </row>
    <row r="2210" ht="13.2" customHeight="1">
      <c r="E2210" s="33" t="s">
        <v>43</v>
      </c>
    </row>
    <row r="2211" spans="1:16" ht="13.2" customHeight="1">
      <c r="A2211" t="s">
        <v>40</v>
      </c>
      <c r="B2211" s="10" t="s">
        <v>671</v>
      </c>
      <c r="C2211" s="10" t="s">
        <v>1888</v>
      </c>
      <c r="E2211" s="27" t="s">
        <v>1889</v>
      </c>
      <c r="F2211" s="28" t="s">
        <v>81</v>
      </c>
      <c r="G2211" s="29">
        <v>52.76</v>
      </c>
      <c r="H2211" s="28">
        <v>0</v>
      </c>
      <c r="I2211" s="28">
        <f>ROUND(G2211*H2211,6)</f>
        <v>0</v>
      </c>
      <c r="L2211" s="30">
        <v>0</v>
      </c>
      <c r="M2211" s="31">
        <f>ROUND(ROUND(L2211,2)*ROUND(G2211,3),2)</f>
        <v>0</v>
      </c>
      <c r="N2211" s="28" t="s">
        <v>52</v>
      </c>
      <c r="O2211">
        <f>(M2211*21)/100</f>
        <v>0</v>
      </c>
      <c r="P2211" t="s">
        <v>47</v>
      </c>
    </row>
    <row r="2212" spans="1:5" ht="13.2" customHeight="1">
      <c r="A2212" s="32" t="s">
        <v>48</v>
      </c>
      <c r="E2212" s="33" t="s">
        <v>1889</v>
      </c>
    </row>
    <row r="2213" spans="1:5" ht="13.2" customHeight="1">
      <c r="A2213" s="32" t="s">
        <v>49</v>
      </c>
      <c r="E2213" s="34" t="s">
        <v>1890</v>
      </c>
    </row>
    <row r="2214" ht="13.2" customHeight="1">
      <c r="E2214" s="33" t="s">
        <v>43</v>
      </c>
    </row>
    <row r="2215" spans="1:16" ht="13.2" customHeight="1">
      <c r="A2215" t="s">
        <v>40</v>
      </c>
      <c r="B2215" s="10" t="s">
        <v>676</v>
      </c>
      <c r="C2215" s="10" t="s">
        <v>1891</v>
      </c>
      <c r="E2215" s="27" t="s">
        <v>1892</v>
      </c>
      <c r="F2215" s="28" t="s">
        <v>63</v>
      </c>
      <c r="G2215" s="29">
        <v>13.19</v>
      </c>
      <c r="H2215" s="28">
        <v>4E-05</v>
      </c>
      <c r="I2215" s="28">
        <f>ROUND(G2215*H2215,6)</f>
        <v>0.000528</v>
      </c>
      <c r="L2215" s="30">
        <v>0</v>
      </c>
      <c r="M2215" s="31">
        <f>ROUND(ROUND(L2215,2)*ROUND(G2215,3),2)</f>
        <v>0</v>
      </c>
      <c r="N2215" s="28" t="s">
        <v>52</v>
      </c>
      <c r="O2215">
        <f>(M2215*21)/100</f>
        <v>0</v>
      </c>
      <c r="P2215" t="s">
        <v>47</v>
      </c>
    </row>
    <row r="2216" spans="1:5" ht="13.2" customHeight="1">
      <c r="A2216" s="32" t="s">
        <v>48</v>
      </c>
      <c r="E2216" s="33" t="s">
        <v>1892</v>
      </c>
    </row>
    <row r="2217" spans="1:5" ht="13.2" customHeight="1">
      <c r="A2217" s="32" t="s">
        <v>49</v>
      </c>
      <c r="E2217" s="34" t="s">
        <v>1876</v>
      </c>
    </row>
    <row r="2218" ht="13.2" customHeight="1">
      <c r="E2218" s="33" t="s">
        <v>43</v>
      </c>
    </row>
    <row r="2219" spans="1:13" ht="13.2" customHeight="1">
      <c r="A2219" t="s">
        <v>37</v>
      </c>
      <c r="C2219" s="11" t="s">
        <v>78</v>
      </c>
      <c r="E2219" s="35" t="s">
        <v>1246</v>
      </c>
      <c r="J2219" s="31">
        <f>0</f>
        <v>0</v>
      </c>
      <c r="K2219" s="31">
        <f>0</f>
        <v>0</v>
      </c>
      <c r="L2219" s="31">
        <f>0+L2220+L2224+L2228+L2232+L2236+L2240+L2244+L2248+L2252+L2256+L2260+L2264+L2268+L2272</f>
        <v>0</v>
      </c>
      <c r="M2219" s="31">
        <f>0+M2220+M2224+M2228+M2232+M2236+M2240+M2244+M2248+M2252+M2256+M2260+M2264+M2268+M2272</f>
        <v>0</v>
      </c>
    </row>
    <row r="2220" spans="1:16" ht="13.2" customHeight="1">
      <c r="A2220" t="s">
        <v>40</v>
      </c>
      <c r="B2220" s="10" t="s">
        <v>1273</v>
      </c>
      <c r="C2220" s="10" t="s">
        <v>1893</v>
      </c>
      <c r="E2220" s="27" t="s">
        <v>1894</v>
      </c>
      <c r="F2220" s="28" t="s">
        <v>67</v>
      </c>
      <c r="G2220" s="29">
        <v>3</v>
      </c>
      <c r="H2220" s="28">
        <v>0.00083</v>
      </c>
      <c r="I2220" s="28">
        <f>ROUND(G2220*H2220,6)</f>
        <v>0.00249</v>
      </c>
      <c r="L2220" s="30">
        <v>0</v>
      </c>
      <c r="M2220" s="31">
        <f>ROUND(ROUND(L2220,2)*ROUND(G2220,3),2)</f>
        <v>0</v>
      </c>
      <c r="N2220" s="28" t="s">
        <v>57</v>
      </c>
      <c r="O2220">
        <f>(M2220*21)/100</f>
        <v>0</v>
      </c>
      <c r="P2220" t="s">
        <v>47</v>
      </c>
    </row>
    <row r="2221" spans="1:5" ht="13.2" customHeight="1">
      <c r="A2221" s="32" t="s">
        <v>48</v>
      </c>
      <c r="E2221" s="33" t="s">
        <v>1894</v>
      </c>
    </row>
    <row r="2222" spans="1:5" ht="13.2" customHeight="1">
      <c r="A2222" s="32" t="s">
        <v>49</v>
      </c>
      <c r="E2222" s="34" t="s">
        <v>1895</v>
      </c>
    </row>
    <row r="2223" ht="13.2" customHeight="1">
      <c r="E2223" s="33" t="s">
        <v>43</v>
      </c>
    </row>
    <row r="2224" spans="1:16" ht="13.2" customHeight="1">
      <c r="A2224" t="s">
        <v>40</v>
      </c>
      <c r="B2224" s="10" t="s">
        <v>240</v>
      </c>
      <c r="C2224" s="10" t="s">
        <v>1896</v>
      </c>
      <c r="E2224" s="27" t="s">
        <v>1897</v>
      </c>
      <c r="F2224" s="28" t="s">
        <v>63</v>
      </c>
      <c r="G2224" s="29">
        <v>1052</v>
      </c>
      <c r="H2224" s="28">
        <v>0</v>
      </c>
      <c r="I2224" s="28">
        <f>ROUND(G2224*H2224,6)</f>
        <v>0</v>
      </c>
      <c r="L2224" s="30">
        <v>0</v>
      </c>
      <c r="M2224" s="31">
        <f>ROUND(ROUND(L2224,2)*ROUND(G2224,3),2)</f>
        <v>0</v>
      </c>
      <c r="N2224" s="28" t="s">
        <v>52</v>
      </c>
      <c r="O2224">
        <f>(M2224*21)/100</f>
        <v>0</v>
      </c>
      <c r="P2224" t="s">
        <v>47</v>
      </c>
    </row>
    <row r="2225" spans="1:5" ht="13.2" customHeight="1">
      <c r="A2225" s="32" t="s">
        <v>48</v>
      </c>
      <c r="E2225" s="33" t="s">
        <v>1898</v>
      </c>
    </row>
    <row r="2226" spans="1:5" ht="13.2" customHeight="1">
      <c r="A2226" s="32" t="s">
        <v>49</v>
      </c>
      <c r="E2226" s="34" t="s">
        <v>1899</v>
      </c>
    </row>
    <row r="2227" ht="13.2" customHeight="1">
      <c r="E2227" s="33" t="s">
        <v>1900</v>
      </c>
    </row>
    <row r="2228" spans="1:16" ht="13.2" customHeight="1">
      <c r="A2228" t="s">
        <v>40</v>
      </c>
      <c r="B2228" s="10" t="s">
        <v>244</v>
      </c>
      <c r="C2228" s="10" t="s">
        <v>1901</v>
      </c>
      <c r="E2228" s="27" t="s">
        <v>1902</v>
      </c>
      <c r="F2228" s="28" t="s">
        <v>63</v>
      </c>
      <c r="G2228" s="29">
        <v>8368</v>
      </c>
      <c r="H2228" s="28">
        <v>0</v>
      </c>
      <c r="I2228" s="28">
        <f>ROUND(G2228*H2228,6)</f>
        <v>0</v>
      </c>
      <c r="L2228" s="30">
        <v>0</v>
      </c>
      <c r="M2228" s="31">
        <f>ROUND(ROUND(L2228,2)*ROUND(G2228,3),2)</f>
        <v>0</v>
      </c>
      <c r="N2228" s="28" t="s">
        <v>52</v>
      </c>
      <c r="O2228">
        <f>(M2228*21)/100</f>
        <v>0</v>
      </c>
      <c r="P2228" t="s">
        <v>47</v>
      </c>
    </row>
    <row r="2229" spans="1:5" ht="13.2" customHeight="1">
      <c r="A2229" s="32" t="s">
        <v>48</v>
      </c>
      <c r="E2229" s="33" t="s">
        <v>1903</v>
      </c>
    </row>
    <row r="2230" spans="1:5" ht="13.2" customHeight="1">
      <c r="A2230" s="32" t="s">
        <v>49</v>
      </c>
      <c r="E2230" s="34" t="s">
        <v>1904</v>
      </c>
    </row>
    <row r="2231" ht="13.2" customHeight="1">
      <c r="E2231" s="33" t="s">
        <v>1900</v>
      </c>
    </row>
    <row r="2232" spans="1:16" ht="13.2" customHeight="1">
      <c r="A2232" t="s">
        <v>40</v>
      </c>
      <c r="B2232" s="10" t="s">
        <v>248</v>
      </c>
      <c r="C2232" s="10" t="s">
        <v>1905</v>
      </c>
      <c r="E2232" s="27" t="s">
        <v>1906</v>
      </c>
      <c r="F2232" s="28" t="s">
        <v>63</v>
      </c>
      <c r="G2232" s="29">
        <v>1052</v>
      </c>
      <c r="H2232" s="28">
        <v>0</v>
      </c>
      <c r="I2232" s="28">
        <f>ROUND(G2232*H2232,6)</f>
        <v>0</v>
      </c>
      <c r="L2232" s="30">
        <v>0</v>
      </c>
      <c r="M2232" s="31">
        <f>ROUND(ROUND(L2232,2)*ROUND(G2232,3),2)</f>
        <v>0</v>
      </c>
      <c r="N2232" s="28" t="s">
        <v>52</v>
      </c>
      <c r="O2232">
        <f>(M2232*21)/100</f>
        <v>0</v>
      </c>
      <c r="P2232" t="s">
        <v>47</v>
      </c>
    </row>
    <row r="2233" spans="1:5" ht="13.2" customHeight="1">
      <c r="A2233" s="32" t="s">
        <v>48</v>
      </c>
      <c r="E2233" s="33" t="s">
        <v>1906</v>
      </c>
    </row>
    <row r="2234" spans="1:5" ht="13.2" customHeight="1">
      <c r="A2234" s="32" t="s">
        <v>49</v>
      </c>
      <c r="E2234" s="34" t="s">
        <v>1899</v>
      </c>
    </row>
    <row r="2235" ht="13.2" customHeight="1">
      <c r="E2235" s="33" t="s">
        <v>1907</v>
      </c>
    </row>
    <row r="2236" spans="1:16" ht="13.2" customHeight="1">
      <c r="A2236" t="s">
        <v>40</v>
      </c>
      <c r="B2236" s="10" t="s">
        <v>252</v>
      </c>
      <c r="C2236" s="10" t="s">
        <v>1908</v>
      </c>
      <c r="E2236" s="27" t="s">
        <v>1909</v>
      </c>
      <c r="F2236" s="28" t="s">
        <v>63</v>
      </c>
      <c r="G2236" s="29">
        <v>1052</v>
      </c>
      <c r="H2236" s="28">
        <v>0</v>
      </c>
      <c r="I2236" s="28">
        <f>ROUND(G2236*H2236,6)</f>
        <v>0</v>
      </c>
      <c r="L2236" s="30">
        <v>0</v>
      </c>
      <c r="M2236" s="31">
        <f>ROUND(ROUND(L2236,2)*ROUND(G2236,3),2)</f>
        <v>0</v>
      </c>
      <c r="N2236" s="28" t="s">
        <v>52</v>
      </c>
      <c r="O2236">
        <f>(M2236*21)/100</f>
        <v>0</v>
      </c>
      <c r="P2236" t="s">
        <v>47</v>
      </c>
    </row>
    <row r="2237" spans="1:5" ht="13.2" customHeight="1">
      <c r="A2237" s="32" t="s">
        <v>48</v>
      </c>
      <c r="E2237" s="33" t="s">
        <v>1909</v>
      </c>
    </row>
    <row r="2238" spans="1:5" ht="13.2" customHeight="1">
      <c r="A2238" s="32" t="s">
        <v>49</v>
      </c>
      <c r="E2238" s="34" t="s">
        <v>1899</v>
      </c>
    </row>
    <row r="2239" ht="13.2" customHeight="1">
      <c r="E2239" s="33" t="s">
        <v>1910</v>
      </c>
    </row>
    <row r="2240" spans="1:16" ht="13.2" customHeight="1">
      <c r="A2240" t="s">
        <v>40</v>
      </c>
      <c r="B2240" s="10" t="s">
        <v>257</v>
      </c>
      <c r="C2240" s="10" t="s">
        <v>1911</v>
      </c>
      <c r="E2240" s="27" t="s">
        <v>1912</v>
      </c>
      <c r="F2240" s="28" t="s">
        <v>63</v>
      </c>
      <c r="G2240" s="29">
        <v>8368</v>
      </c>
      <c r="H2240" s="28">
        <v>0</v>
      </c>
      <c r="I2240" s="28">
        <f>ROUND(G2240*H2240,6)</f>
        <v>0</v>
      </c>
      <c r="L2240" s="30">
        <v>0</v>
      </c>
      <c r="M2240" s="31">
        <f>ROUND(ROUND(L2240,2)*ROUND(G2240,3),2)</f>
        <v>0</v>
      </c>
      <c r="N2240" s="28" t="s">
        <v>52</v>
      </c>
      <c r="O2240">
        <f>(M2240*21)/100</f>
        <v>0</v>
      </c>
      <c r="P2240" t="s">
        <v>47</v>
      </c>
    </row>
    <row r="2241" spans="1:5" ht="13.2" customHeight="1">
      <c r="A2241" s="32" t="s">
        <v>48</v>
      </c>
      <c r="E2241" s="33" t="s">
        <v>1912</v>
      </c>
    </row>
    <row r="2242" spans="1:5" ht="13.2" customHeight="1">
      <c r="A2242" s="32" t="s">
        <v>49</v>
      </c>
      <c r="E2242" s="34" t="s">
        <v>1904</v>
      </c>
    </row>
    <row r="2243" ht="13.2" customHeight="1">
      <c r="E2243" s="33" t="s">
        <v>1910</v>
      </c>
    </row>
    <row r="2244" spans="1:16" ht="13.2" customHeight="1">
      <c r="A2244" t="s">
        <v>40</v>
      </c>
      <c r="B2244" s="10" t="s">
        <v>262</v>
      </c>
      <c r="C2244" s="10" t="s">
        <v>1913</v>
      </c>
      <c r="E2244" s="27" t="s">
        <v>1914</v>
      </c>
      <c r="F2244" s="28" t="s">
        <v>63</v>
      </c>
      <c r="G2244" s="29">
        <v>1052</v>
      </c>
      <c r="H2244" s="28">
        <v>0</v>
      </c>
      <c r="I2244" s="28">
        <f>ROUND(G2244*H2244,6)</f>
        <v>0</v>
      </c>
      <c r="L2244" s="30">
        <v>0</v>
      </c>
      <c r="M2244" s="31">
        <f>ROUND(ROUND(L2244,2)*ROUND(G2244,3),2)</f>
        <v>0</v>
      </c>
      <c r="N2244" s="28" t="s">
        <v>52</v>
      </c>
      <c r="O2244">
        <f>(M2244*21)/100</f>
        <v>0</v>
      </c>
      <c r="P2244" t="s">
        <v>47</v>
      </c>
    </row>
    <row r="2245" spans="1:5" ht="13.2" customHeight="1">
      <c r="A2245" s="32" t="s">
        <v>48</v>
      </c>
      <c r="E2245" s="33" t="s">
        <v>1914</v>
      </c>
    </row>
    <row r="2246" spans="1:5" ht="13.2" customHeight="1">
      <c r="A2246" s="32" t="s">
        <v>49</v>
      </c>
      <c r="E2246" s="34" t="s">
        <v>1899</v>
      </c>
    </row>
    <row r="2247" ht="13.2" customHeight="1">
      <c r="E2247" s="33" t="s">
        <v>43</v>
      </c>
    </row>
    <row r="2248" spans="1:16" ht="13.2" customHeight="1">
      <c r="A2248" t="s">
        <v>40</v>
      </c>
      <c r="B2248" s="10" t="s">
        <v>1247</v>
      </c>
      <c r="C2248" s="10" t="s">
        <v>1915</v>
      </c>
      <c r="E2248" s="27" t="s">
        <v>1916</v>
      </c>
      <c r="F2248" s="28" t="s">
        <v>81</v>
      </c>
      <c r="G2248" s="29">
        <v>10</v>
      </c>
      <c r="H2248" s="28">
        <v>0</v>
      </c>
      <c r="I2248" s="28">
        <f>ROUND(G2248*H2248,6)</f>
        <v>0</v>
      </c>
      <c r="L2248" s="30">
        <v>0</v>
      </c>
      <c r="M2248" s="31">
        <f>ROUND(ROUND(L2248,2)*ROUND(G2248,3),2)</f>
        <v>0</v>
      </c>
      <c r="N2248" s="28" t="s">
        <v>52</v>
      </c>
      <c r="O2248">
        <f>(M2248*21)/100</f>
        <v>0</v>
      </c>
      <c r="P2248" t="s">
        <v>47</v>
      </c>
    </row>
    <row r="2249" spans="1:5" ht="13.2" customHeight="1">
      <c r="A2249" s="32" t="s">
        <v>48</v>
      </c>
      <c r="E2249" s="33" t="s">
        <v>1916</v>
      </c>
    </row>
    <row r="2250" spans="1:5" ht="13.2" customHeight="1">
      <c r="A2250" s="32" t="s">
        <v>49</v>
      </c>
      <c r="E2250" s="34" t="s">
        <v>1917</v>
      </c>
    </row>
    <row r="2251" ht="13.2" customHeight="1">
      <c r="E2251" s="33" t="s">
        <v>1918</v>
      </c>
    </row>
    <row r="2252" spans="1:16" ht="13.2" customHeight="1">
      <c r="A2252" t="s">
        <v>40</v>
      </c>
      <c r="B2252" s="10" t="s">
        <v>1252</v>
      </c>
      <c r="C2252" s="10" t="s">
        <v>1919</v>
      </c>
      <c r="E2252" s="27" t="s">
        <v>1920</v>
      </c>
      <c r="F2252" s="28" t="s">
        <v>81</v>
      </c>
      <c r="G2252" s="29">
        <v>600</v>
      </c>
      <c r="H2252" s="28">
        <v>0</v>
      </c>
      <c r="I2252" s="28">
        <f>ROUND(G2252*H2252,6)</f>
        <v>0</v>
      </c>
      <c r="L2252" s="30">
        <v>0</v>
      </c>
      <c r="M2252" s="31">
        <f>ROUND(ROUND(L2252,2)*ROUND(G2252,3),2)</f>
        <v>0</v>
      </c>
      <c r="N2252" s="28" t="s">
        <v>52</v>
      </c>
      <c r="O2252">
        <f>(M2252*21)/100</f>
        <v>0</v>
      </c>
      <c r="P2252" t="s">
        <v>47</v>
      </c>
    </row>
    <row r="2253" spans="1:5" ht="13.2" customHeight="1">
      <c r="A2253" s="32" t="s">
        <v>48</v>
      </c>
      <c r="E2253" s="33" t="s">
        <v>1920</v>
      </c>
    </row>
    <row r="2254" spans="1:5" ht="13.2" customHeight="1">
      <c r="A2254" s="32" t="s">
        <v>49</v>
      </c>
      <c r="E2254" s="34" t="s">
        <v>1646</v>
      </c>
    </row>
    <row r="2255" ht="13.2" customHeight="1">
      <c r="E2255" s="33" t="s">
        <v>1918</v>
      </c>
    </row>
    <row r="2256" spans="1:16" ht="13.2" customHeight="1">
      <c r="A2256" t="s">
        <v>40</v>
      </c>
      <c r="B2256" s="10" t="s">
        <v>1256</v>
      </c>
      <c r="C2256" s="10" t="s">
        <v>1921</v>
      </c>
      <c r="E2256" s="27" t="s">
        <v>1922</v>
      </c>
      <c r="F2256" s="28" t="s">
        <v>81</v>
      </c>
      <c r="G2256" s="29">
        <v>10</v>
      </c>
      <c r="H2256" s="28">
        <v>0</v>
      </c>
      <c r="I2256" s="28">
        <f>ROUND(G2256*H2256,6)</f>
        <v>0</v>
      </c>
      <c r="L2256" s="30">
        <v>0</v>
      </c>
      <c r="M2256" s="31">
        <f>ROUND(ROUND(L2256,2)*ROUND(G2256,3),2)</f>
        <v>0</v>
      </c>
      <c r="N2256" s="28" t="s">
        <v>52</v>
      </c>
      <c r="O2256">
        <f>(M2256*21)/100</f>
        <v>0</v>
      </c>
      <c r="P2256" t="s">
        <v>47</v>
      </c>
    </row>
    <row r="2257" spans="1:5" ht="13.2" customHeight="1">
      <c r="A2257" s="32" t="s">
        <v>48</v>
      </c>
      <c r="E2257" s="33" t="s">
        <v>1922</v>
      </c>
    </row>
    <row r="2258" spans="1:5" ht="13.2" customHeight="1">
      <c r="A2258" s="32" t="s">
        <v>49</v>
      </c>
      <c r="E2258" s="34" t="s">
        <v>1917</v>
      </c>
    </row>
    <row r="2259" ht="13.2" customHeight="1">
      <c r="E2259" s="33" t="s">
        <v>1923</v>
      </c>
    </row>
    <row r="2260" spans="1:16" ht="13.2" customHeight="1">
      <c r="A2260" t="s">
        <v>40</v>
      </c>
      <c r="B2260" s="10" t="s">
        <v>1259</v>
      </c>
      <c r="C2260" s="10" t="s">
        <v>1924</v>
      </c>
      <c r="E2260" s="27" t="s">
        <v>1925</v>
      </c>
      <c r="F2260" s="28" t="s">
        <v>81</v>
      </c>
      <c r="G2260" s="29">
        <v>10</v>
      </c>
      <c r="H2260" s="28">
        <v>0</v>
      </c>
      <c r="I2260" s="28">
        <f>ROUND(G2260*H2260,6)</f>
        <v>0</v>
      </c>
      <c r="L2260" s="30">
        <v>0</v>
      </c>
      <c r="M2260" s="31">
        <f>ROUND(ROUND(L2260,2)*ROUND(G2260,3),2)</f>
        <v>0</v>
      </c>
      <c r="N2260" s="28" t="s">
        <v>52</v>
      </c>
      <c r="O2260">
        <f>(M2260*21)/100</f>
        <v>0</v>
      </c>
      <c r="P2260" t="s">
        <v>47</v>
      </c>
    </row>
    <row r="2261" spans="1:5" ht="13.2" customHeight="1">
      <c r="A2261" s="32" t="s">
        <v>48</v>
      </c>
      <c r="E2261" s="33" t="s">
        <v>1925</v>
      </c>
    </row>
    <row r="2262" spans="1:5" ht="13.2" customHeight="1">
      <c r="A2262" s="32" t="s">
        <v>49</v>
      </c>
      <c r="E2262" s="34" t="s">
        <v>1917</v>
      </c>
    </row>
    <row r="2263" ht="13.2" customHeight="1">
      <c r="E2263" s="33" t="s">
        <v>1647</v>
      </c>
    </row>
    <row r="2264" spans="1:16" ht="13.2" customHeight="1">
      <c r="A2264" t="s">
        <v>40</v>
      </c>
      <c r="B2264" s="10" t="s">
        <v>1264</v>
      </c>
      <c r="C2264" s="10" t="s">
        <v>1926</v>
      </c>
      <c r="E2264" s="27" t="s">
        <v>1927</v>
      </c>
      <c r="F2264" s="28" t="s">
        <v>81</v>
      </c>
      <c r="G2264" s="29">
        <v>10</v>
      </c>
      <c r="H2264" s="28">
        <v>0</v>
      </c>
      <c r="I2264" s="28">
        <f>ROUND(G2264*H2264,6)</f>
        <v>0</v>
      </c>
      <c r="L2264" s="30">
        <v>0</v>
      </c>
      <c r="M2264" s="31">
        <f>ROUND(ROUND(L2264,2)*ROUND(G2264,3),2)</f>
        <v>0</v>
      </c>
      <c r="N2264" s="28" t="s">
        <v>52</v>
      </c>
      <c r="O2264">
        <f>(M2264*21)/100</f>
        <v>0</v>
      </c>
      <c r="P2264" t="s">
        <v>47</v>
      </c>
    </row>
    <row r="2265" spans="1:5" ht="13.2" customHeight="1">
      <c r="A2265" s="32" t="s">
        <v>48</v>
      </c>
      <c r="E2265" s="33" t="s">
        <v>1927</v>
      </c>
    </row>
    <row r="2266" spans="1:5" ht="13.2" customHeight="1">
      <c r="A2266" s="32" t="s">
        <v>49</v>
      </c>
      <c r="E2266" s="34" t="s">
        <v>1917</v>
      </c>
    </row>
    <row r="2267" ht="13.2" customHeight="1">
      <c r="E2267" s="33" t="s">
        <v>43</v>
      </c>
    </row>
    <row r="2268" spans="1:16" ht="13.2" customHeight="1">
      <c r="A2268" t="s">
        <v>40</v>
      </c>
      <c r="B2268" s="10" t="s">
        <v>1269</v>
      </c>
      <c r="C2268" s="10" t="s">
        <v>1928</v>
      </c>
      <c r="E2268" s="27" t="s">
        <v>1929</v>
      </c>
      <c r="F2268" s="28" t="s">
        <v>67</v>
      </c>
      <c r="G2268" s="29">
        <v>3</v>
      </c>
      <c r="H2268" s="28">
        <v>0.00442</v>
      </c>
      <c r="I2268" s="28">
        <f>ROUND(G2268*H2268,6)</f>
        <v>0.01326</v>
      </c>
      <c r="L2268" s="30">
        <v>0</v>
      </c>
      <c r="M2268" s="31">
        <f>ROUND(ROUND(L2268,2)*ROUND(G2268,3),2)</f>
        <v>0</v>
      </c>
      <c r="N2268" s="28" t="s">
        <v>52</v>
      </c>
      <c r="O2268">
        <f>(M2268*21)/100</f>
        <v>0</v>
      </c>
      <c r="P2268" t="s">
        <v>47</v>
      </c>
    </row>
    <row r="2269" spans="1:5" ht="13.2" customHeight="1">
      <c r="A2269" s="32" t="s">
        <v>48</v>
      </c>
      <c r="E2269" s="33" t="s">
        <v>1930</v>
      </c>
    </row>
    <row r="2270" spans="1:5" ht="13.2" customHeight="1">
      <c r="A2270" s="32" t="s">
        <v>49</v>
      </c>
      <c r="E2270" s="34" t="s">
        <v>43</v>
      </c>
    </row>
    <row r="2271" ht="13.2" customHeight="1">
      <c r="E2271" s="33" t="s">
        <v>1931</v>
      </c>
    </row>
    <row r="2272" spans="1:16" ht="13.2" customHeight="1">
      <c r="A2272" t="s">
        <v>40</v>
      </c>
      <c r="B2272" s="10" t="s">
        <v>275</v>
      </c>
      <c r="C2272" s="10" t="s">
        <v>1932</v>
      </c>
      <c r="E2272" s="27" t="s">
        <v>1933</v>
      </c>
      <c r="F2272" s="28" t="s">
        <v>63</v>
      </c>
      <c r="G2272" s="29">
        <v>754.173</v>
      </c>
      <c r="H2272" s="28">
        <v>0</v>
      </c>
      <c r="I2272" s="28">
        <f>ROUND(G2272*H2272,6)</f>
        <v>0</v>
      </c>
      <c r="L2272" s="30">
        <v>0</v>
      </c>
      <c r="M2272" s="31">
        <f>ROUND(ROUND(L2272,2)*ROUND(G2272,3),2)</f>
        <v>0</v>
      </c>
      <c r="N2272" s="28" t="s">
        <v>52</v>
      </c>
      <c r="O2272">
        <f>(M2272*21)/100</f>
        <v>0</v>
      </c>
      <c r="P2272" t="s">
        <v>47</v>
      </c>
    </row>
    <row r="2273" spans="1:5" ht="13.2" customHeight="1">
      <c r="A2273" s="32" t="s">
        <v>48</v>
      </c>
      <c r="E2273" s="33" t="s">
        <v>1933</v>
      </c>
    </row>
    <row r="2274" spans="1:5" ht="66" customHeight="1">
      <c r="A2274" s="32" t="s">
        <v>49</v>
      </c>
      <c r="E2274" s="34" t="s">
        <v>1584</v>
      </c>
    </row>
    <row r="2275" ht="13.2" customHeight="1">
      <c r="E2275" s="33" t="s">
        <v>43</v>
      </c>
    </row>
    <row r="2276" spans="1:13" ht="13.2" customHeight="1">
      <c r="A2276" t="s">
        <v>37</v>
      </c>
      <c r="C2276" s="11" t="s">
        <v>1934</v>
      </c>
      <c r="E2276" s="35" t="s">
        <v>1935</v>
      </c>
      <c r="J2276" s="31">
        <f>0</f>
        <v>0</v>
      </c>
      <c r="K2276" s="31">
        <f>0</f>
        <v>0</v>
      </c>
      <c r="L2276" s="31">
        <f>0+L2277+L2281+L2285+L2289+L2293+L2297+L2301+L2305</f>
        <v>0</v>
      </c>
      <c r="M2276" s="31">
        <f>0+M2277+M2281+M2285+M2289+M2293+M2297+M2301+M2305</f>
        <v>0</v>
      </c>
    </row>
    <row r="2277" spans="1:16" ht="13.2" customHeight="1">
      <c r="A2277" t="s">
        <v>40</v>
      </c>
      <c r="B2277" s="10" t="s">
        <v>269</v>
      </c>
      <c r="C2277" s="10" t="s">
        <v>1936</v>
      </c>
      <c r="E2277" s="27" t="s">
        <v>1937</v>
      </c>
      <c r="F2277" s="28" t="s">
        <v>148</v>
      </c>
      <c r="G2277" s="29">
        <v>22.62</v>
      </c>
      <c r="H2277" s="28">
        <v>0</v>
      </c>
      <c r="I2277" s="28">
        <f>ROUND(G2277*H2277,6)</f>
        <v>0</v>
      </c>
      <c r="L2277" s="30">
        <v>0</v>
      </c>
      <c r="M2277" s="31">
        <f>ROUND(ROUND(L2277,2)*ROUND(G2277,3),2)</f>
        <v>0</v>
      </c>
      <c r="N2277" s="28" t="s">
        <v>52</v>
      </c>
      <c r="O2277">
        <f>(M2277*21)/100</f>
        <v>0</v>
      </c>
      <c r="P2277" t="s">
        <v>47</v>
      </c>
    </row>
    <row r="2278" spans="1:5" ht="13.2" customHeight="1">
      <c r="A2278" s="32" t="s">
        <v>48</v>
      </c>
      <c r="E2278" s="33" t="s">
        <v>1937</v>
      </c>
    </row>
    <row r="2279" spans="1:5" ht="13.2" customHeight="1">
      <c r="A2279" s="32" t="s">
        <v>49</v>
      </c>
      <c r="E2279" s="34" t="s">
        <v>43</v>
      </c>
    </row>
    <row r="2280" ht="13.2" customHeight="1">
      <c r="E2280" s="33" t="s">
        <v>1938</v>
      </c>
    </row>
    <row r="2281" spans="1:16" ht="13.2" customHeight="1">
      <c r="A2281" t="s">
        <v>40</v>
      </c>
      <c r="B2281" s="10" t="s">
        <v>272</v>
      </c>
      <c r="C2281" s="10" t="s">
        <v>1939</v>
      </c>
      <c r="E2281" s="27" t="s">
        <v>1940</v>
      </c>
      <c r="F2281" s="28" t="s">
        <v>148</v>
      </c>
      <c r="G2281" s="29">
        <v>113.1</v>
      </c>
      <c r="H2281" s="28">
        <v>0</v>
      </c>
      <c r="I2281" s="28">
        <f>ROUND(G2281*H2281,6)</f>
        <v>0</v>
      </c>
      <c r="L2281" s="30">
        <v>0</v>
      </c>
      <c r="M2281" s="31">
        <f>ROUND(ROUND(L2281,2)*ROUND(G2281,3),2)</f>
        <v>0</v>
      </c>
      <c r="N2281" s="28" t="s">
        <v>52</v>
      </c>
      <c r="O2281">
        <f>(M2281*21)/100</f>
        <v>0</v>
      </c>
      <c r="P2281" t="s">
        <v>47</v>
      </c>
    </row>
    <row r="2282" spans="1:5" ht="13.2" customHeight="1">
      <c r="A2282" s="32" t="s">
        <v>48</v>
      </c>
      <c r="E2282" s="33" t="s">
        <v>1941</v>
      </c>
    </row>
    <row r="2283" spans="1:5" ht="13.2" customHeight="1">
      <c r="A2283" s="32" t="s">
        <v>49</v>
      </c>
      <c r="E2283" s="34" t="s">
        <v>43</v>
      </c>
    </row>
    <row r="2284" ht="13.2" customHeight="1">
      <c r="E2284" s="33" t="s">
        <v>1938</v>
      </c>
    </row>
    <row r="2285" spans="1:16" ht="13.2" customHeight="1">
      <c r="A2285" t="s">
        <v>40</v>
      </c>
      <c r="B2285" s="10" t="s">
        <v>279</v>
      </c>
      <c r="C2285" s="10" t="s">
        <v>1942</v>
      </c>
      <c r="E2285" s="27" t="s">
        <v>1943</v>
      </c>
      <c r="F2285" s="28" t="s">
        <v>81</v>
      </c>
      <c r="G2285" s="29">
        <v>20</v>
      </c>
      <c r="H2285" s="28">
        <v>0</v>
      </c>
      <c r="I2285" s="28">
        <f>ROUND(G2285*H2285,6)</f>
        <v>0</v>
      </c>
      <c r="L2285" s="30">
        <v>0</v>
      </c>
      <c r="M2285" s="31">
        <f>ROUND(ROUND(L2285,2)*ROUND(G2285,3),2)</f>
        <v>0</v>
      </c>
      <c r="N2285" s="28" t="s">
        <v>52</v>
      </c>
      <c r="O2285">
        <f>(M2285*21)/100</f>
        <v>0</v>
      </c>
      <c r="P2285" t="s">
        <v>47</v>
      </c>
    </row>
    <row r="2286" spans="1:5" ht="13.2" customHeight="1">
      <c r="A2286" s="32" t="s">
        <v>48</v>
      </c>
      <c r="E2286" s="33" t="s">
        <v>1943</v>
      </c>
    </row>
    <row r="2287" spans="1:5" ht="13.2" customHeight="1">
      <c r="A2287" s="32" t="s">
        <v>49</v>
      </c>
      <c r="E2287" s="34" t="s">
        <v>43</v>
      </c>
    </row>
    <row r="2288" ht="13.2" customHeight="1">
      <c r="E2288" s="33" t="s">
        <v>1944</v>
      </c>
    </row>
    <row r="2289" spans="1:16" ht="13.2" customHeight="1">
      <c r="A2289" t="s">
        <v>40</v>
      </c>
      <c r="B2289" s="10" t="s">
        <v>283</v>
      </c>
      <c r="C2289" s="10" t="s">
        <v>1945</v>
      </c>
      <c r="E2289" s="27" t="s">
        <v>1946</v>
      </c>
      <c r="F2289" s="28" t="s">
        <v>81</v>
      </c>
      <c r="G2289" s="29">
        <v>300</v>
      </c>
      <c r="H2289" s="28">
        <v>0</v>
      </c>
      <c r="I2289" s="28">
        <f>ROUND(G2289*H2289,6)</f>
        <v>0</v>
      </c>
      <c r="L2289" s="30">
        <v>0</v>
      </c>
      <c r="M2289" s="31">
        <f>ROUND(ROUND(L2289,2)*ROUND(G2289,3),2)</f>
        <v>0</v>
      </c>
      <c r="N2289" s="28" t="s">
        <v>52</v>
      </c>
      <c r="O2289">
        <f>(M2289*21)/100</f>
        <v>0</v>
      </c>
      <c r="P2289" t="s">
        <v>47</v>
      </c>
    </row>
    <row r="2290" spans="1:5" ht="13.2" customHeight="1">
      <c r="A2290" s="32" t="s">
        <v>48</v>
      </c>
      <c r="E2290" s="33" t="s">
        <v>1946</v>
      </c>
    </row>
    <row r="2291" spans="1:5" ht="13.2" customHeight="1">
      <c r="A2291" s="32" t="s">
        <v>49</v>
      </c>
      <c r="E2291" s="34" t="s">
        <v>43</v>
      </c>
    </row>
    <row r="2292" ht="13.2" customHeight="1">
      <c r="E2292" s="33" t="s">
        <v>1944</v>
      </c>
    </row>
    <row r="2293" spans="1:16" ht="13.2" customHeight="1">
      <c r="A2293" t="s">
        <v>40</v>
      </c>
      <c r="B2293" s="10" t="s">
        <v>287</v>
      </c>
      <c r="C2293" s="10" t="s">
        <v>1947</v>
      </c>
      <c r="E2293" s="27" t="s">
        <v>1948</v>
      </c>
      <c r="F2293" s="28" t="s">
        <v>148</v>
      </c>
      <c r="G2293" s="29">
        <v>22.62</v>
      </c>
      <c r="H2293" s="28">
        <v>0</v>
      </c>
      <c r="I2293" s="28">
        <f>ROUND(G2293*H2293,6)</f>
        <v>0</v>
      </c>
      <c r="L2293" s="30">
        <v>0</v>
      </c>
      <c r="M2293" s="31">
        <f>ROUND(ROUND(L2293,2)*ROUND(G2293,3),2)</f>
        <v>0</v>
      </c>
      <c r="N2293" s="28" t="s">
        <v>52</v>
      </c>
      <c r="O2293">
        <f>(M2293*21)/100</f>
        <v>0</v>
      </c>
      <c r="P2293" t="s">
        <v>47</v>
      </c>
    </row>
    <row r="2294" spans="1:5" ht="13.2" customHeight="1">
      <c r="A2294" s="32" t="s">
        <v>48</v>
      </c>
      <c r="E2294" s="33" t="s">
        <v>1948</v>
      </c>
    </row>
    <row r="2295" spans="1:5" ht="13.2" customHeight="1">
      <c r="A2295" s="32" t="s">
        <v>49</v>
      </c>
      <c r="E2295" s="34" t="s">
        <v>43</v>
      </c>
    </row>
    <row r="2296" ht="13.2" customHeight="1">
      <c r="E2296" s="33" t="s">
        <v>1949</v>
      </c>
    </row>
    <row r="2297" spans="1:16" ht="13.2" customHeight="1">
      <c r="A2297" t="s">
        <v>40</v>
      </c>
      <c r="B2297" s="10" t="s">
        <v>304</v>
      </c>
      <c r="C2297" s="10" t="s">
        <v>1950</v>
      </c>
      <c r="E2297" s="27" t="s">
        <v>1951</v>
      </c>
      <c r="F2297" s="28" t="s">
        <v>148</v>
      </c>
      <c r="G2297" s="29">
        <v>113.1</v>
      </c>
      <c r="H2297" s="28">
        <v>0</v>
      </c>
      <c r="I2297" s="28">
        <f>ROUND(G2297*H2297,6)</f>
        <v>0</v>
      </c>
      <c r="L2297" s="30">
        <v>0</v>
      </c>
      <c r="M2297" s="31">
        <f>ROUND(ROUND(L2297,2)*ROUND(G2297,3),2)</f>
        <v>0</v>
      </c>
      <c r="N2297" s="28" t="s">
        <v>52</v>
      </c>
      <c r="O2297">
        <f>(M2297*21)/100</f>
        <v>0</v>
      </c>
      <c r="P2297" t="s">
        <v>47</v>
      </c>
    </row>
    <row r="2298" spans="1:5" ht="13.2" customHeight="1">
      <c r="A2298" s="32" t="s">
        <v>48</v>
      </c>
      <c r="E2298" s="33" t="s">
        <v>1951</v>
      </c>
    </row>
    <row r="2299" spans="1:5" ht="13.2" customHeight="1">
      <c r="A2299" s="32" t="s">
        <v>49</v>
      </c>
      <c r="E2299" s="34" t="s">
        <v>43</v>
      </c>
    </row>
    <row r="2300" ht="13.2" customHeight="1">
      <c r="E2300" s="33" t="s">
        <v>1949</v>
      </c>
    </row>
    <row r="2301" spans="1:16" ht="13.2" customHeight="1">
      <c r="A2301" t="s">
        <v>40</v>
      </c>
      <c r="B2301" s="10" t="s">
        <v>309</v>
      </c>
      <c r="C2301" s="10" t="s">
        <v>1952</v>
      </c>
      <c r="E2301" s="27" t="s">
        <v>1953</v>
      </c>
      <c r="F2301" s="28" t="s">
        <v>148</v>
      </c>
      <c r="G2301" s="29">
        <v>13.572</v>
      </c>
      <c r="H2301" s="28">
        <v>0</v>
      </c>
      <c r="I2301" s="28">
        <f>ROUND(G2301*H2301,6)</f>
        <v>0</v>
      </c>
      <c r="L2301" s="30">
        <v>0</v>
      </c>
      <c r="M2301" s="31">
        <f>ROUND(ROUND(L2301,2)*ROUND(G2301,3),2)</f>
        <v>0</v>
      </c>
      <c r="N2301" s="28" t="s">
        <v>52</v>
      </c>
      <c r="O2301">
        <f>(M2301*21)/100</f>
        <v>0</v>
      </c>
      <c r="P2301" t="s">
        <v>47</v>
      </c>
    </row>
    <row r="2302" spans="1:5" ht="13.2" customHeight="1">
      <c r="A2302" s="32" t="s">
        <v>48</v>
      </c>
      <c r="E2302" s="33" t="s">
        <v>1953</v>
      </c>
    </row>
    <row r="2303" spans="1:5" ht="13.2" customHeight="1">
      <c r="A2303" s="32" t="s">
        <v>49</v>
      </c>
      <c r="E2303" s="34" t="s">
        <v>43</v>
      </c>
    </row>
    <row r="2304" ht="13.2" customHeight="1">
      <c r="E2304" s="33" t="s">
        <v>1954</v>
      </c>
    </row>
    <row r="2305" spans="1:16" ht="13.2" customHeight="1">
      <c r="A2305" t="s">
        <v>40</v>
      </c>
      <c r="B2305" s="10" t="s">
        <v>313</v>
      </c>
      <c r="C2305" s="10" t="s">
        <v>1955</v>
      </c>
      <c r="E2305" s="27" t="s">
        <v>1956</v>
      </c>
      <c r="F2305" s="28" t="s">
        <v>148</v>
      </c>
      <c r="G2305" s="29">
        <v>9.048</v>
      </c>
      <c r="H2305" s="28">
        <v>0</v>
      </c>
      <c r="I2305" s="28">
        <f>ROUND(G2305*H2305,6)</f>
        <v>0</v>
      </c>
      <c r="L2305" s="30">
        <v>0</v>
      </c>
      <c r="M2305" s="31">
        <f>ROUND(ROUND(L2305,2)*ROUND(G2305,3),2)</f>
        <v>0</v>
      </c>
      <c r="N2305" s="28" t="s">
        <v>52</v>
      </c>
      <c r="O2305">
        <f>(M2305*21)/100</f>
        <v>0</v>
      </c>
      <c r="P2305" t="s">
        <v>47</v>
      </c>
    </row>
    <row r="2306" spans="1:5" ht="13.2" customHeight="1">
      <c r="A2306" s="32" t="s">
        <v>48</v>
      </c>
      <c r="E2306" s="33" t="s">
        <v>1956</v>
      </c>
    </row>
    <row r="2307" spans="1:5" ht="13.2" customHeight="1">
      <c r="A2307" s="32" t="s">
        <v>49</v>
      </c>
      <c r="E2307" s="34" t="s">
        <v>43</v>
      </c>
    </row>
    <row r="2308" ht="13.2" customHeight="1">
      <c r="E2308" s="33" t="s">
        <v>1954</v>
      </c>
    </row>
    <row r="2309" spans="1:13" ht="13.2" customHeight="1">
      <c r="A2309" t="s">
        <v>37</v>
      </c>
      <c r="C2309" s="11" t="s">
        <v>1262</v>
      </c>
      <c r="E2309" s="35" t="s">
        <v>1263</v>
      </c>
      <c r="J2309" s="31">
        <f>0</f>
        <v>0</v>
      </c>
      <c r="K2309" s="31">
        <f>0</f>
        <v>0</v>
      </c>
      <c r="L2309" s="31">
        <f>0+L2310</f>
        <v>0</v>
      </c>
      <c r="M2309" s="31">
        <f>0+M2310</f>
        <v>0</v>
      </c>
    </row>
    <row r="2310" spans="1:16" ht="13.2" customHeight="1">
      <c r="A2310" t="s">
        <v>40</v>
      </c>
      <c r="B2310" s="10" t="s">
        <v>386</v>
      </c>
      <c r="C2310" s="10" t="s">
        <v>1265</v>
      </c>
      <c r="E2310" s="27" t="s">
        <v>1266</v>
      </c>
      <c r="F2310" s="28" t="s">
        <v>148</v>
      </c>
      <c r="G2310" s="29">
        <v>60.497</v>
      </c>
      <c r="H2310" s="28">
        <v>0</v>
      </c>
      <c r="I2310" s="28">
        <f>ROUND(G2310*H2310,6)</f>
        <v>0</v>
      </c>
      <c r="L2310" s="30">
        <v>0</v>
      </c>
      <c r="M2310" s="31">
        <f>ROUND(ROUND(L2310,2)*ROUND(G2310,3),2)</f>
        <v>0</v>
      </c>
      <c r="N2310" s="28" t="s">
        <v>52</v>
      </c>
      <c r="O2310">
        <f>(M2310*21)/100</f>
        <v>0</v>
      </c>
      <c r="P2310" t="s">
        <v>47</v>
      </c>
    </row>
    <row r="2311" spans="1:5" ht="13.2" customHeight="1">
      <c r="A2311" s="32" t="s">
        <v>48</v>
      </c>
      <c r="E2311" s="33" t="s">
        <v>1267</v>
      </c>
    </row>
    <row r="2312" spans="1:5" ht="13.2" customHeight="1">
      <c r="A2312" s="32" t="s">
        <v>49</v>
      </c>
      <c r="E2312" s="34" t="s">
        <v>43</v>
      </c>
    </row>
    <row r="2313" ht="13.2" customHeight="1">
      <c r="E2313" s="33" t="s">
        <v>1268</v>
      </c>
    </row>
    <row r="2314" spans="1:13" ht="13.2" customHeight="1">
      <c r="A2314" t="s">
        <v>37</v>
      </c>
      <c r="C2314" s="11" t="s">
        <v>1277</v>
      </c>
      <c r="E2314" s="35" t="s">
        <v>1278</v>
      </c>
      <c r="J2314" s="31">
        <f>0</f>
        <v>0</v>
      </c>
      <c r="K2314" s="31">
        <f>0</f>
        <v>0</v>
      </c>
      <c r="L2314" s="31">
        <f>0+L2315+L2319+L2323+L2327+L2331+L2335+L2339+L2343+L2347</f>
        <v>0</v>
      </c>
      <c r="M2314" s="31">
        <f>0+M2315+M2319+M2323+M2327+M2331+M2335+M2339+M2343+M2347</f>
        <v>0</v>
      </c>
    </row>
    <row r="2315" spans="1:16" ht="13.2" customHeight="1">
      <c r="A2315" t="s">
        <v>40</v>
      </c>
      <c r="B2315" s="10" t="s">
        <v>504</v>
      </c>
      <c r="C2315" s="10" t="s">
        <v>1280</v>
      </c>
      <c r="E2315" s="27" t="s">
        <v>1281</v>
      </c>
      <c r="F2315" s="28" t="s">
        <v>1282</v>
      </c>
      <c r="G2315" s="29">
        <v>16</v>
      </c>
      <c r="H2315" s="28">
        <v>0</v>
      </c>
      <c r="I2315" s="28">
        <f>ROUND(G2315*H2315,6)</f>
        <v>0</v>
      </c>
      <c r="L2315" s="30">
        <v>0</v>
      </c>
      <c r="M2315" s="31">
        <f>ROUND(ROUND(L2315,2)*ROUND(G2315,3),2)</f>
        <v>0</v>
      </c>
      <c r="N2315" s="28" t="s">
        <v>52</v>
      </c>
      <c r="O2315">
        <f>(M2315*21)/100</f>
        <v>0</v>
      </c>
      <c r="P2315" t="s">
        <v>47</v>
      </c>
    </row>
    <row r="2316" spans="1:5" ht="13.2" customHeight="1">
      <c r="A2316" s="32" t="s">
        <v>48</v>
      </c>
      <c r="E2316" s="33" t="s">
        <v>1281</v>
      </c>
    </row>
    <row r="2317" spans="1:5" ht="13.2" customHeight="1">
      <c r="A2317" s="32" t="s">
        <v>49</v>
      </c>
      <c r="E2317" s="34" t="s">
        <v>43</v>
      </c>
    </row>
    <row r="2318" ht="13.2" customHeight="1">
      <c r="E2318" s="33" t="s">
        <v>43</v>
      </c>
    </row>
    <row r="2319" spans="1:16" ht="13.2" customHeight="1">
      <c r="A2319" t="s">
        <v>40</v>
      </c>
      <c r="B2319" s="10" t="s">
        <v>508</v>
      </c>
      <c r="C2319" s="10" t="s">
        <v>1284</v>
      </c>
      <c r="E2319" s="27" t="s">
        <v>1285</v>
      </c>
      <c r="F2319" s="28" t="s">
        <v>1282</v>
      </c>
      <c r="G2319" s="29">
        <v>16</v>
      </c>
      <c r="H2319" s="28">
        <v>0</v>
      </c>
      <c r="I2319" s="28">
        <f>ROUND(G2319*H2319,6)</f>
        <v>0</v>
      </c>
      <c r="L2319" s="30">
        <v>0</v>
      </c>
      <c r="M2319" s="31">
        <f>ROUND(ROUND(L2319,2)*ROUND(G2319,3),2)</f>
        <v>0</v>
      </c>
      <c r="N2319" s="28" t="s">
        <v>52</v>
      </c>
      <c r="O2319">
        <f>(M2319*21)/100</f>
        <v>0</v>
      </c>
      <c r="P2319" t="s">
        <v>47</v>
      </c>
    </row>
    <row r="2320" spans="1:5" ht="13.2" customHeight="1">
      <c r="A2320" s="32" t="s">
        <v>48</v>
      </c>
      <c r="E2320" s="33" t="s">
        <v>1285</v>
      </c>
    </row>
    <row r="2321" spans="1:5" ht="13.2" customHeight="1">
      <c r="A2321" s="32" t="s">
        <v>49</v>
      </c>
      <c r="E2321" s="34" t="s">
        <v>43</v>
      </c>
    </row>
    <row r="2322" ht="13.2" customHeight="1">
      <c r="E2322" s="33" t="s">
        <v>43</v>
      </c>
    </row>
    <row r="2323" spans="1:16" ht="13.2" customHeight="1">
      <c r="A2323" t="s">
        <v>40</v>
      </c>
      <c r="B2323" s="10" t="s">
        <v>680</v>
      </c>
      <c r="C2323" s="10" t="s">
        <v>1287</v>
      </c>
      <c r="E2323" s="27" t="s">
        <v>1288</v>
      </c>
      <c r="F2323" s="28" t="s">
        <v>1282</v>
      </c>
      <c r="G2323" s="29">
        <v>16</v>
      </c>
      <c r="H2323" s="28">
        <v>0</v>
      </c>
      <c r="I2323" s="28">
        <f>ROUND(G2323*H2323,6)</f>
        <v>0</v>
      </c>
      <c r="L2323" s="30">
        <v>0</v>
      </c>
      <c r="M2323" s="31">
        <f>ROUND(ROUND(L2323,2)*ROUND(G2323,3),2)</f>
        <v>0</v>
      </c>
      <c r="N2323" s="28" t="s">
        <v>52</v>
      </c>
      <c r="O2323">
        <f>(M2323*21)/100</f>
        <v>0</v>
      </c>
      <c r="P2323" t="s">
        <v>47</v>
      </c>
    </row>
    <row r="2324" spans="1:5" ht="13.2" customHeight="1">
      <c r="A2324" s="32" t="s">
        <v>48</v>
      </c>
      <c r="E2324" s="33" t="s">
        <v>1288</v>
      </c>
    </row>
    <row r="2325" spans="1:5" ht="13.2" customHeight="1">
      <c r="A2325" s="32" t="s">
        <v>49</v>
      </c>
      <c r="E2325" s="34" t="s">
        <v>43</v>
      </c>
    </row>
    <row r="2326" ht="13.2" customHeight="1">
      <c r="E2326" s="33" t="s">
        <v>43</v>
      </c>
    </row>
    <row r="2327" spans="1:16" ht="13.2" customHeight="1">
      <c r="A2327" t="s">
        <v>40</v>
      </c>
      <c r="B2327" s="10" t="s">
        <v>685</v>
      </c>
      <c r="C2327" s="10" t="s">
        <v>1290</v>
      </c>
      <c r="E2327" s="27" t="s">
        <v>1291</v>
      </c>
      <c r="F2327" s="28" t="s">
        <v>1282</v>
      </c>
      <c r="G2327" s="29">
        <v>16</v>
      </c>
      <c r="H2327" s="28">
        <v>0</v>
      </c>
      <c r="I2327" s="28">
        <f>ROUND(G2327*H2327,6)</f>
        <v>0</v>
      </c>
      <c r="L2327" s="30">
        <v>0</v>
      </c>
      <c r="M2327" s="31">
        <f>ROUND(ROUND(L2327,2)*ROUND(G2327,3),2)</f>
        <v>0</v>
      </c>
      <c r="N2327" s="28" t="s">
        <v>52</v>
      </c>
      <c r="O2327">
        <f>(M2327*21)/100</f>
        <v>0</v>
      </c>
      <c r="P2327" t="s">
        <v>47</v>
      </c>
    </row>
    <row r="2328" spans="1:5" ht="13.2" customHeight="1">
      <c r="A2328" s="32" t="s">
        <v>48</v>
      </c>
      <c r="E2328" s="33" t="s">
        <v>1291</v>
      </c>
    </row>
    <row r="2329" spans="1:5" ht="13.2" customHeight="1">
      <c r="A2329" s="32" t="s">
        <v>49</v>
      </c>
      <c r="E2329" s="34" t="s">
        <v>43</v>
      </c>
    </row>
    <row r="2330" ht="13.2" customHeight="1">
      <c r="E2330" s="33" t="s">
        <v>43</v>
      </c>
    </row>
    <row r="2331" spans="1:16" ht="13.2" customHeight="1">
      <c r="A2331" t="s">
        <v>40</v>
      </c>
      <c r="B2331" s="10" t="s">
        <v>689</v>
      </c>
      <c r="C2331" s="10" t="s">
        <v>1293</v>
      </c>
      <c r="E2331" s="27" t="s">
        <v>1294</v>
      </c>
      <c r="F2331" s="28" t="s">
        <v>1282</v>
      </c>
      <c r="G2331" s="29">
        <v>16</v>
      </c>
      <c r="H2331" s="28">
        <v>0</v>
      </c>
      <c r="I2331" s="28">
        <f>ROUND(G2331*H2331,6)</f>
        <v>0</v>
      </c>
      <c r="L2331" s="30">
        <v>0</v>
      </c>
      <c r="M2331" s="31">
        <f>ROUND(ROUND(L2331,2)*ROUND(G2331,3),2)</f>
        <v>0</v>
      </c>
      <c r="N2331" s="28" t="s">
        <v>52</v>
      </c>
      <c r="O2331">
        <f>(M2331*21)/100</f>
        <v>0</v>
      </c>
      <c r="P2331" t="s">
        <v>47</v>
      </c>
    </row>
    <row r="2332" spans="1:5" ht="13.2" customHeight="1">
      <c r="A2332" s="32" t="s">
        <v>48</v>
      </c>
      <c r="E2332" s="33" t="s">
        <v>1294</v>
      </c>
    </row>
    <row r="2333" spans="1:5" ht="13.2" customHeight="1">
      <c r="A2333" s="32" t="s">
        <v>49</v>
      </c>
      <c r="E2333" s="34" t="s">
        <v>43</v>
      </c>
    </row>
    <row r="2334" ht="13.2" customHeight="1">
      <c r="E2334" s="33" t="s">
        <v>43</v>
      </c>
    </row>
    <row r="2335" spans="1:16" ht="13.2" customHeight="1">
      <c r="A2335" t="s">
        <v>40</v>
      </c>
      <c r="B2335" s="10" t="s">
        <v>692</v>
      </c>
      <c r="C2335" s="10" t="s">
        <v>1296</v>
      </c>
      <c r="E2335" s="27" t="s">
        <v>1297</v>
      </c>
      <c r="F2335" s="28" t="s">
        <v>1282</v>
      </c>
      <c r="G2335" s="29">
        <v>16</v>
      </c>
      <c r="H2335" s="28">
        <v>0</v>
      </c>
      <c r="I2335" s="28">
        <f>ROUND(G2335*H2335,6)</f>
        <v>0</v>
      </c>
      <c r="L2335" s="30">
        <v>0</v>
      </c>
      <c r="M2335" s="31">
        <f>ROUND(ROUND(L2335,2)*ROUND(G2335,3),2)</f>
        <v>0</v>
      </c>
      <c r="N2335" s="28" t="s">
        <v>52</v>
      </c>
      <c r="O2335">
        <f>(M2335*21)/100</f>
        <v>0</v>
      </c>
      <c r="P2335" t="s">
        <v>47</v>
      </c>
    </row>
    <row r="2336" spans="1:5" ht="13.2" customHeight="1">
      <c r="A2336" s="32" t="s">
        <v>48</v>
      </c>
      <c r="E2336" s="33" t="s">
        <v>1297</v>
      </c>
    </row>
    <row r="2337" spans="1:5" ht="13.2" customHeight="1">
      <c r="A2337" s="32" t="s">
        <v>49</v>
      </c>
      <c r="E2337" s="34" t="s">
        <v>43</v>
      </c>
    </row>
    <row r="2338" ht="13.2" customHeight="1">
      <c r="E2338" s="33" t="s">
        <v>43</v>
      </c>
    </row>
    <row r="2339" spans="1:16" ht="13.2" customHeight="1">
      <c r="A2339" t="s">
        <v>40</v>
      </c>
      <c r="B2339" s="10" t="s">
        <v>695</v>
      </c>
      <c r="C2339" s="10" t="s">
        <v>1299</v>
      </c>
      <c r="E2339" s="27" t="s">
        <v>1300</v>
      </c>
      <c r="F2339" s="28" t="s">
        <v>1282</v>
      </c>
      <c r="G2339" s="29">
        <v>16</v>
      </c>
      <c r="H2339" s="28">
        <v>0</v>
      </c>
      <c r="I2339" s="28">
        <f>ROUND(G2339*H2339,6)</f>
        <v>0</v>
      </c>
      <c r="L2339" s="30">
        <v>0</v>
      </c>
      <c r="M2339" s="31">
        <f>ROUND(ROUND(L2339,2)*ROUND(G2339,3),2)</f>
        <v>0</v>
      </c>
      <c r="N2339" s="28" t="s">
        <v>52</v>
      </c>
      <c r="O2339">
        <f>(M2339*21)/100</f>
        <v>0</v>
      </c>
      <c r="P2339" t="s">
        <v>47</v>
      </c>
    </row>
    <row r="2340" spans="1:5" ht="13.2" customHeight="1">
      <c r="A2340" s="32" t="s">
        <v>48</v>
      </c>
      <c r="E2340" s="33" t="s">
        <v>1300</v>
      </c>
    </row>
    <row r="2341" spans="1:5" ht="13.2" customHeight="1">
      <c r="A2341" s="32" t="s">
        <v>49</v>
      </c>
      <c r="E2341" s="34" t="s">
        <v>43</v>
      </c>
    </row>
    <row r="2342" ht="13.2" customHeight="1">
      <c r="E2342" s="33" t="s">
        <v>43</v>
      </c>
    </row>
    <row r="2343" spans="1:16" ht="13.2" customHeight="1">
      <c r="A2343" t="s">
        <v>40</v>
      </c>
      <c r="B2343" s="10" t="s">
        <v>699</v>
      </c>
      <c r="C2343" s="10" t="s">
        <v>1308</v>
      </c>
      <c r="E2343" s="27" t="s">
        <v>1309</v>
      </c>
      <c r="F2343" s="28" t="s">
        <v>1282</v>
      </c>
      <c r="G2343" s="29">
        <v>16</v>
      </c>
      <c r="H2343" s="28">
        <v>0</v>
      </c>
      <c r="I2343" s="28">
        <f>ROUND(G2343*H2343,6)</f>
        <v>0</v>
      </c>
      <c r="L2343" s="30">
        <v>0</v>
      </c>
      <c r="M2343" s="31">
        <f>ROUND(ROUND(L2343,2)*ROUND(G2343,3),2)</f>
        <v>0</v>
      </c>
      <c r="N2343" s="28" t="s">
        <v>52</v>
      </c>
      <c r="O2343">
        <f>(M2343*21)/100</f>
        <v>0</v>
      </c>
      <c r="P2343" t="s">
        <v>47</v>
      </c>
    </row>
    <row r="2344" spans="1:5" ht="13.2" customHeight="1">
      <c r="A2344" s="32" t="s">
        <v>48</v>
      </c>
      <c r="E2344" s="33" t="s">
        <v>1309</v>
      </c>
    </row>
    <row r="2345" spans="1:5" ht="13.2" customHeight="1">
      <c r="A2345" s="32" t="s">
        <v>49</v>
      </c>
      <c r="E2345" s="34" t="s">
        <v>43</v>
      </c>
    </row>
    <row r="2346" ht="13.2" customHeight="1">
      <c r="E2346" s="33" t="s">
        <v>43</v>
      </c>
    </row>
    <row r="2347" spans="1:16" ht="13.2" customHeight="1">
      <c r="A2347" t="s">
        <v>40</v>
      </c>
      <c r="B2347" s="10" t="s">
        <v>702</v>
      </c>
      <c r="C2347" s="10" t="s">
        <v>1311</v>
      </c>
      <c r="E2347" s="27" t="s">
        <v>1312</v>
      </c>
      <c r="F2347" s="28" t="s">
        <v>1282</v>
      </c>
      <c r="G2347" s="29">
        <v>16</v>
      </c>
      <c r="H2347" s="28">
        <v>0</v>
      </c>
      <c r="I2347" s="28">
        <f>ROUND(G2347*H2347,6)</f>
        <v>0</v>
      </c>
      <c r="L2347" s="30">
        <v>0</v>
      </c>
      <c r="M2347" s="31">
        <f>ROUND(ROUND(L2347,2)*ROUND(G2347,3),2)</f>
        <v>0</v>
      </c>
      <c r="N2347" s="28" t="s">
        <v>52</v>
      </c>
      <c r="O2347">
        <f>(M2347*21)/100</f>
        <v>0</v>
      </c>
      <c r="P2347" t="s">
        <v>47</v>
      </c>
    </row>
    <row r="2348" spans="1:5" ht="13.2" customHeight="1">
      <c r="A2348" s="32" t="s">
        <v>48</v>
      </c>
      <c r="E2348" s="33" t="s">
        <v>1312</v>
      </c>
    </row>
    <row r="2349" spans="1:5" ht="13.2" customHeight="1">
      <c r="A2349" s="32" t="s">
        <v>49</v>
      </c>
      <c r="E2349" s="34" t="s">
        <v>43</v>
      </c>
    </row>
    <row r="2350" ht="13.2" customHeight="1">
      <c r="E2350" s="33" t="s">
        <v>43</v>
      </c>
    </row>
    <row r="2351" spans="1:13" ht="13.2" customHeight="1">
      <c r="A2351" t="s">
        <v>142</v>
      </c>
      <c r="C2351" s="11" t="s">
        <v>1957</v>
      </c>
      <c r="E2351" s="35" t="s">
        <v>1958</v>
      </c>
      <c r="J2351" s="31">
        <f>0+J2352+J2369+J2390+J2395+J2436+J2445+J2454+J2463+J2484+J2493+J2498+J2555+J2632</f>
        <v>0</v>
      </c>
      <c r="K2351" s="31">
        <f>0+K2352+K2369+K2390+K2395+K2436+K2445+K2454+K2463+K2484+K2493+K2498+K2555+K2632</f>
        <v>0</v>
      </c>
      <c r="L2351" s="31">
        <f>0+L2352+L2369+L2390+L2395+L2436+L2445+L2454+L2463+L2484+L2493+L2498+L2555+L2632</f>
        <v>0</v>
      </c>
      <c r="M2351" s="31">
        <f>0+M2352+M2369+M2390+M2395+M2436+M2445+M2454+M2463+M2484+M2493+M2498+M2555+M2632</f>
        <v>0</v>
      </c>
    </row>
    <row r="2352" spans="1:13" ht="13.2" customHeight="1">
      <c r="A2352" t="s">
        <v>37</v>
      </c>
      <c r="C2352" s="11" t="s">
        <v>267</v>
      </c>
      <c r="E2352" s="35" t="s">
        <v>268</v>
      </c>
      <c r="J2352" s="31">
        <f>0</f>
        <v>0</v>
      </c>
      <c r="K2352" s="31">
        <f>0</f>
        <v>0</v>
      </c>
      <c r="L2352" s="31">
        <f>0+L2353+L2357+L2361+L2365</f>
        <v>0</v>
      </c>
      <c r="M2352" s="31">
        <f>0+M2353+M2357+M2361+M2365</f>
        <v>0</v>
      </c>
    </row>
    <row r="2353" spans="1:16" ht="13.2" customHeight="1">
      <c r="A2353" t="s">
        <v>40</v>
      </c>
      <c r="B2353" s="10" t="s">
        <v>262</v>
      </c>
      <c r="C2353" s="10" t="s">
        <v>1959</v>
      </c>
      <c r="E2353" s="27" t="s">
        <v>1960</v>
      </c>
      <c r="F2353" s="28" t="s">
        <v>63</v>
      </c>
      <c r="G2353" s="29">
        <v>94.3</v>
      </c>
      <c r="H2353" s="28">
        <v>0</v>
      </c>
      <c r="I2353" s="28">
        <f>ROUND(G2353*H2353,6)</f>
        <v>0</v>
      </c>
      <c r="L2353" s="30">
        <v>0</v>
      </c>
      <c r="M2353" s="31">
        <f>ROUND(ROUND(L2353,2)*ROUND(G2353,3),2)</f>
        <v>0</v>
      </c>
      <c r="N2353" s="28" t="s">
        <v>52</v>
      </c>
      <c r="O2353">
        <f>(M2353*21)/100</f>
        <v>0</v>
      </c>
      <c r="P2353" t="s">
        <v>47</v>
      </c>
    </row>
    <row r="2354" spans="1:5" ht="13.2" customHeight="1">
      <c r="A2354" s="32" t="s">
        <v>48</v>
      </c>
      <c r="E2354" s="33" t="s">
        <v>1961</v>
      </c>
    </row>
    <row r="2355" spans="1:5" ht="105.6" customHeight="1">
      <c r="A2355" s="32" t="s">
        <v>49</v>
      </c>
      <c r="E2355" s="34" t="s">
        <v>1962</v>
      </c>
    </row>
    <row r="2356" ht="13.2" customHeight="1">
      <c r="E2356" s="33" t="s">
        <v>1963</v>
      </c>
    </row>
    <row r="2357" spans="1:16" ht="13.2" customHeight="1">
      <c r="A2357" t="s">
        <v>40</v>
      </c>
      <c r="B2357" s="10" t="s">
        <v>1247</v>
      </c>
      <c r="C2357" s="10" t="s">
        <v>1964</v>
      </c>
      <c r="E2357" s="27" t="s">
        <v>1965</v>
      </c>
      <c r="F2357" s="28" t="s">
        <v>63</v>
      </c>
      <c r="G2357" s="29">
        <v>186.901</v>
      </c>
      <c r="H2357" s="28">
        <v>0</v>
      </c>
      <c r="I2357" s="28">
        <f>ROUND(G2357*H2357,6)</f>
        <v>0</v>
      </c>
      <c r="L2357" s="30">
        <v>0</v>
      </c>
      <c r="M2357" s="31">
        <f>ROUND(ROUND(L2357,2)*ROUND(G2357,3),2)</f>
        <v>0</v>
      </c>
      <c r="N2357" s="28" t="s">
        <v>52</v>
      </c>
      <c r="O2357">
        <f>(M2357*21)/100</f>
        <v>0</v>
      </c>
      <c r="P2357" t="s">
        <v>47</v>
      </c>
    </row>
    <row r="2358" spans="1:5" ht="13.2" customHeight="1">
      <c r="A2358" s="32" t="s">
        <v>48</v>
      </c>
      <c r="E2358" s="33" t="s">
        <v>1966</v>
      </c>
    </row>
    <row r="2359" spans="1:5" ht="39.6" customHeight="1">
      <c r="A2359" s="32" t="s">
        <v>49</v>
      </c>
      <c r="E2359" s="34" t="s">
        <v>1967</v>
      </c>
    </row>
    <row r="2360" ht="13.2" customHeight="1">
      <c r="E2360" s="33" t="s">
        <v>1963</v>
      </c>
    </row>
    <row r="2361" spans="1:16" ht="13.2" customHeight="1">
      <c r="A2361" t="s">
        <v>40</v>
      </c>
      <c r="B2361" s="10" t="s">
        <v>1252</v>
      </c>
      <c r="C2361" s="10" t="s">
        <v>1968</v>
      </c>
      <c r="E2361" s="27" t="s">
        <v>1969</v>
      </c>
      <c r="F2361" s="28" t="s">
        <v>63</v>
      </c>
      <c r="G2361" s="29">
        <v>313.3</v>
      </c>
      <c r="H2361" s="28">
        <v>0</v>
      </c>
      <c r="I2361" s="28">
        <f>ROUND(G2361*H2361,6)</f>
        <v>0</v>
      </c>
      <c r="L2361" s="30">
        <v>0</v>
      </c>
      <c r="M2361" s="31">
        <f>ROUND(ROUND(L2361,2)*ROUND(G2361,3),2)</f>
        <v>0</v>
      </c>
      <c r="N2361" s="28" t="s">
        <v>52</v>
      </c>
      <c r="O2361">
        <f>(M2361*21)/100</f>
        <v>0</v>
      </c>
      <c r="P2361" t="s">
        <v>47</v>
      </c>
    </row>
    <row r="2362" spans="1:5" ht="13.2" customHeight="1">
      <c r="A2362" s="32" t="s">
        <v>48</v>
      </c>
      <c r="E2362" s="33" t="s">
        <v>1970</v>
      </c>
    </row>
    <row r="2363" spans="1:5" ht="13.2" customHeight="1">
      <c r="A2363" s="32" t="s">
        <v>49</v>
      </c>
      <c r="E2363" s="34" t="s">
        <v>43</v>
      </c>
    </row>
    <row r="2364" ht="13.2" customHeight="1">
      <c r="E2364" s="33" t="s">
        <v>1963</v>
      </c>
    </row>
    <row r="2365" spans="1:16" ht="13.2" customHeight="1">
      <c r="A2365" t="s">
        <v>40</v>
      </c>
      <c r="B2365" s="10" t="s">
        <v>1256</v>
      </c>
      <c r="C2365" s="10" t="s">
        <v>1971</v>
      </c>
      <c r="E2365" s="27" t="s">
        <v>1972</v>
      </c>
      <c r="F2365" s="28" t="s">
        <v>63</v>
      </c>
      <c r="G2365" s="29">
        <v>356.79</v>
      </c>
      <c r="H2365" s="28">
        <v>0</v>
      </c>
      <c r="I2365" s="28">
        <f>ROUND(G2365*H2365,6)</f>
        <v>0</v>
      </c>
      <c r="L2365" s="30">
        <v>0</v>
      </c>
      <c r="M2365" s="31">
        <f>ROUND(ROUND(L2365,2)*ROUND(G2365,3),2)</f>
        <v>0</v>
      </c>
      <c r="N2365" s="28" t="s">
        <v>52</v>
      </c>
      <c r="O2365">
        <f>(M2365*21)/100</f>
        <v>0</v>
      </c>
      <c r="P2365" t="s">
        <v>47</v>
      </c>
    </row>
    <row r="2366" spans="1:5" ht="13.2" customHeight="1">
      <c r="A2366" s="32" t="s">
        <v>48</v>
      </c>
      <c r="E2366" s="33" t="s">
        <v>1973</v>
      </c>
    </row>
    <row r="2367" spans="1:5" ht="327.6" customHeight="1">
      <c r="A2367" s="32" t="s">
        <v>49</v>
      </c>
      <c r="E2367" s="34" t="s">
        <v>1974</v>
      </c>
    </row>
    <row r="2368" ht="13.2" customHeight="1">
      <c r="E2368" s="33" t="s">
        <v>1975</v>
      </c>
    </row>
    <row r="2369" spans="1:13" ht="13.2" customHeight="1">
      <c r="A2369" t="s">
        <v>37</v>
      </c>
      <c r="C2369" s="11" t="s">
        <v>291</v>
      </c>
      <c r="E2369" s="35" t="s">
        <v>292</v>
      </c>
      <c r="J2369" s="31">
        <f>0</f>
        <v>0</v>
      </c>
      <c r="K2369" s="31">
        <f>0</f>
        <v>0</v>
      </c>
      <c r="L2369" s="31">
        <f>0+L2370+L2374+L2378+L2382+L2386</f>
        <v>0</v>
      </c>
      <c r="M2369" s="31">
        <f>0+M2370+M2374+M2378+M2382+M2386</f>
        <v>0</v>
      </c>
    </row>
    <row r="2370" spans="1:16" ht="13.2" customHeight="1">
      <c r="A2370" t="s">
        <v>40</v>
      </c>
      <c r="B2370" s="10" t="s">
        <v>1259</v>
      </c>
      <c r="C2370" s="10" t="s">
        <v>1976</v>
      </c>
      <c r="E2370" s="27" t="s">
        <v>1977</v>
      </c>
      <c r="F2370" s="28" t="s">
        <v>63</v>
      </c>
      <c r="G2370" s="29">
        <v>186.901</v>
      </c>
      <c r="H2370" s="28">
        <v>0</v>
      </c>
      <c r="I2370" s="28">
        <f>ROUND(G2370*H2370,6)</f>
        <v>0</v>
      </c>
      <c r="L2370" s="30">
        <v>0</v>
      </c>
      <c r="M2370" s="31">
        <f>ROUND(ROUND(L2370,2)*ROUND(G2370,3),2)</f>
        <v>0</v>
      </c>
      <c r="N2370" s="28" t="s">
        <v>52</v>
      </c>
      <c r="O2370">
        <f>(M2370*21)/100</f>
        <v>0</v>
      </c>
      <c r="P2370" t="s">
        <v>47</v>
      </c>
    </row>
    <row r="2371" spans="1:5" ht="13.2" customHeight="1">
      <c r="A2371" s="32" t="s">
        <v>48</v>
      </c>
      <c r="E2371" s="33" t="s">
        <v>1977</v>
      </c>
    </row>
    <row r="2372" spans="1:5" ht="39.6" customHeight="1">
      <c r="A2372" s="32" t="s">
        <v>49</v>
      </c>
      <c r="E2372" s="34" t="s">
        <v>1967</v>
      </c>
    </row>
    <row r="2373" ht="13.2" customHeight="1">
      <c r="E2373" s="33" t="s">
        <v>43</v>
      </c>
    </row>
    <row r="2374" spans="1:16" ht="13.2" customHeight="1">
      <c r="A2374" t="s">
        <v>40</v>
      </c>
      <c r="B2374" s="10" t="s">
        <v>1264</v>
      </c>
      <c r="C2374" s="10" t="s">
        <v>1978</v>
      </c>
      <c r="E2374" s="27" t="s">
        <v>1979</v>
      </c>
      <c r="F2374" s="28" t="s">
        <v>63</v>
      </c>
      <c r="G2374" s="29">
        <v>186.901</v>
      </c>
      <c r="H2374" s="28">
        <v>0</v>
      </c>
      <c r="I2374" s="28">
        <f>ROUND(G2374*H2374,6)</f>
        <v>0</v>
      </c>
      <c r="L2374" s="30">
        <v>0</v>
      </c>
      <c r="M2374" s="31">
        <f>ROUND(ROUND(L2374,2)*ROUND(G2374,3),2)</f>
        <v>0</v>
      </c>
      <c r="N2374" s="28" t="s">
        <v>52</v>
      </c>
      <c r="O2374">
        <f>(M2374*21)/100</f>
        <v>0</v>
      </c>
      <c r="P2374" t="s">
        <v>47</v>
      </c>
    </row>
    <row r="2375" spans="1:5" ht="13.2" customHeight="1">
      <c r="A2375" s="32" t="s">
        <v>48</v>
      </c>
      <c r="E2375" s="33" t="s">
        <v>1980</v>
      </c>
    </row>
    <row r="2376" spans="1:5" ht="39.6" customHeight="1">
      <c r="A2376" s="32" t="s">
        <v>49</v>
      </c>
      <c r="E2376" s="34" t="s">
        <v>1967</v>
      </c>
    </row>
    <row r="2377" ht="13.2" customHeight="1">
      <c r="E2377" s="33" t="s">
        <v>43</v>
      </c>
    </row>
    <row r="2378" spans="1:16" ht="13.2" customHeight="1">
      <c r="A2378" t="s">
        <v>40</v>
      </c>
      <c r="B2378" s="10" t="s">
        <v>1269</v>
      </c>
      <c r="C2378" s="10" t="s">
        <v>1981</v>
      </c>
      <c r="E2378" s="27" t="s">
        <v>1982</v>
      </c>
      <c r="F2378" s="28" t="s">
        <v>63</v>
      </c>
      <c r="G2378" s="29">
        <v>30.9</v>
      </c>
      <c r="H2378" s="28">
        <v>0</v>
      </c>
      <c r="I2378" s="28">
        <f>ROUND(G2378*H2378,6)</f>
        <v>0</v>
      </c>
      <c r="L2378" s="30">
        <v>0</v>
      </c>
      <c r="M2378" s="31">
        <f>ROUND(ROUND(L2378,2)*ROUND(G2378,3),2)</f>
        <v>0</v>
      </c>
      <c r="N2378" s="28" t="s">
        <v>52</v>
      </c>
      <c r="O2378">
        <f>(M2378*21)/100</f>
        <v>0</v>
      </c>
      <c r="P2378" t="s">
        <v>47</v>
      </c>
    </row>
    <row r="2379" spans="1:5" ht="13.2" customHeight="1">
      <c r="A2379" s="32" t="s">
        <v>48</v>
      </c>
      <c r="E2379" s="33" t="s">
        <v>1983</v>
      </c>
    </row>
    <row r="2380" spans="1:5" ht="13.2" customHeight="1">
      <c r="A2380" s="32" t="s">
        <v>49</v>
      </c>
      <c r="E2380" s="34" t="s">
        <v>1984</v>
      </c>
    </row>
    <row r="2381" ht="13.2" customHeight="1">
      <c r="E2381" s="33" t="s">
        <v>43</v>
      </c>
    </row>
    <row r="2382" spans="1:16" ht="13.2" customHeight="1">
      <c r="A2382" t="s">
        <v>40</v>
      </c>
      <c r="B2382" s="10" t="s">
        <v>1273</v>
      </c>
      <c r="C2382" s="10" t="s">
        <v>1985</v>
      </c>
      <c r="E2382" s="27" t="s">
        <v>1986</v>
      </c>
      <c r="F2382" s="28" t="s">
        <v>63</v>
      </c>
      <c r="G2382" s="29">
        <v>295.29</v>
      </c>
      <c r="H2382" s="28">
        <v>0</v>
      </c>
      <c r="I2382" s="28">
        <f>ROUND(G2382*H2382,6)</f>
        <v>0</v>
      </c>
      <c r="L2382" s="30">
        <v>0</v>
      </c>
      <c r="M2382" s="31">
        <f>ROUND(ROUND(L2382,2)*ROUND(G2382,3),2)</f>
        <v>0</v>
      </c>
      <c r="N2382" s="28" t="s">
        <v>52</v>
      </c>
      <c r="O2382">
        <f>(M2382*21)/100</f>
        <v>0</v>
      </c>
      <c r="P2382" t="s">
        <v>47</v>
      </c>
    </row>
    <row r="2383" spans="1:5" ht="13.2" customHeight="1">
      <c r="A2383" s="32" t="s">
        <v>48</v>
      </c>
      <c r="E2383" s="33" t="s">
        <v>1986</v>
      </c>
    </row>
    <row r="2384" spans="1:5" ht="327.6" customHeight="1">
      <c r="A2384" s="32" t="s">
        <v>49</v>
      </c>
      <c r="E2384" s="34" t="s">
        <v>1987</v>
      </c>
    </row>
    <row r="2385" ht="13.2" customHeight="1">
      <c r="E2385" s="33" t="s">
        <v>43</v>
      </c>
    </row>
    <row r="2386" spans="1:16" ht="13.2" customHeight="1">
      <c r="A2386" t="s">
        <v>40</v>
      </c>
      <c r="B2386" s="10" t="s">
        <v>275</v>
      </c>
      <c r="C2386" s="10" t="s">
        <v>1988</v>
      </c>
      <c r="E2386" s="27" t="s">
        <v>1989</v>
      </c>
      <c r="F2386" s="28" t="s">
        <v>63</v>
      </c>
      <c r="G2386" s="29">
        <v>61.5</v>
      </c>
      <c r="H2386" s="28">
        <v>0</v>
      </c>
      <c r="I2386" s="28">
        <f>ROUND(G2386*H2386,6)</f>
        <v>0</v>
      </c>
      <c r="L2386" s="30">
        <v>0</v>
      </c>
      <c r="M2386" s="31">
        <f>ROUND(ROUND(L2386,2)*ROUND(G2386,3),2)</f>
        <v>0</v>
      </c>
      <c r="N2386" s="28" t="s">
        <v>52</v>
      </c>
      <c r="O2386">
        <f>(M2386*21)/100</f>
        <v>0</v>
      </c>
      <c r="P2386" t="s">
        <v>47</v>
      </c>
    </row>
    <row r="2387" spans="1:5" ht="13.2" customHeight="1">
      <c r="A2387" s="32" t="s">
        <v>48</v>
      </c>
      <c r="E2387" s="33" t="s">
        <v>1989</v>
      </c>
    </row>
    <row r="2388" spans="1:5" ht="198" customHeight="1">
      <c r="A2388" s="32" t="s">
        <v>49</v>
      </c>
      <c r="E2388" s="34" t="s">
        <v>1990</v>
      </c>
    </row>
    <row r="2389" ht="13.2" customHeight="1">
      <c r="E2389" s="33" t="s">
        <v>43</v>
      </c>
    </row>
    <row r="2390" spans="1:13" ht="13.2" customHeight="1">
      <c r="A2390" t="s">
        <v>37</v>
      </c>
      <c r="C2390" s="11" t="s">
        <v>395</v>
      </c>
      <c r="E2390" s="35" t="s">
        <v>396</v>
      </c>
      <c r="J2390" s="31">
        <f>0</f>
        <v>0</v>
      </c>
      <c r="K2390" s="31">
        <f>0</f>
        <v>0</v>
      </c>
      <c r="L2390" s="31">
        <f>0+L2391</f>
        <v>0</v>
      </c>
      <c r="M2390" s="31">
        <f>0+M2391</f>
        <v>0</v>
      </c>
    </row>
    <row r="2391" spans="1:16" ht="13.2" customHeight="1">
      <c r="A2391" t="s">
        <v>40</v>
      </c>
      <c r="B2391" s="10" t="s">
        <v>269</v>
      </c>
      <c r="C2391" s="10" t="s">
        <v>1991</v>
      </c>
      <c r="E2391" s="27" t="s">
        <v>1992</v>
      </c>
      <c r="F2391" s="28" t="s">
        <v>63</v>
      </c>
      <c r="G2391" s="29">
        <v>94.3</v>
      </c>
      <c r="H2391" s="28">
        <v>0</v>
      </c>
      <c r="I2391" s="28">
        <f>ROUND(G2391*H2391,6)</f>
        <v>0</v>
      </c>
      <c r="L2391" s="30">
        <v>0</v>
      </c>
      <c r="M2391" s="31">
        <f>ROUND(ROUND(L2391,2)*ROUND(G2391,3),2)</f>
        <v>0</v>
      </c>
      <c r="N2391" s="28" t="s">
        <v>52</v>
      </c>
      <c r="O2391">
        <f>(M2391*21)/100</f>
        <v>0</v>
      </c>
      <c r="P2391" t="s">
        <v>47</v>
      </c>
    </row>
    <row r="2392" spans="1:5" ht="13.2" customHeight="1">
      <c r="A2392" s="32" t="s">
        <v>48</v>
      </c>
      <c r="E2392" s="33" t="s">
        <v>1992</v>
      </c>
    </row>
    <row r="2393" spans="1:5" ht="92.4" customHeight="1">
      <c r="A2393" s="32" t="s">
        <v>49</v>
      </c>
      <c r="E2393" s="34" t="s">
        <v>1993</v>
      </c>
    </row>
    <row r="2394" ht="13.2" customHeight="1">
      <c r="E2394" s="33" t="s">
        <v>1994</v>
      </c>
    </row>
    <row r="2395" spans="1:13" ht="13.2" customHeight="1">
      <c r="A2395" t="s">
        <v>37</v>
      </c>
      <c r="C2395" s="11" t="s">
        <v>1747</v>
      </c>
      <c r="E2395" s="35" t="s">
        <v>1748</v>
      </c>
      <c r="J2395" s="31">
        <f>0</f>
        <v>0</v>
      </c>
      <c r="K2395" s="31">
        <f>0</f>
        <v>0</v>
      </c>
      <c r="L2395" s="31">
        <f>0+L2396+L2400+L2404+L2408+L2412+L2416+L2420+L2424+L2428+L2432</f>
        <v>0</v>
      </c>
      <c r="M2395" s="31">
        <f>0+M2396+M2400+M2404+M2408+M2412+M2416+M2420+M2424+M2428+M2432</f>
        <v>0</v>
      </c>
    </row>
    <row r="2396" spans="1:16" ht="13.2" customHeight="1">
      <c r="A2396" t="s">
        <v>40</v>
      </c>
      <c r="B2396" s="10" t="s">
        <v>272</v>
      </c>
      <c r="C2396" s="10" t="s">
        <v>1995</v>
      </c>
      <c r="E2396" s="27" t="s">
        <v>1996</v>
      </c>
      <c r="F2396" s="28" t="s">
        <v>63</v>
      </c>
      <c r="G2396" s="29">
        <v>186.901</v>
      </c>
      <c r="H2396" s="28">
        <v>0</v>
      </c>
      <c r="I2396" s="28">
        <f>ROUND(G2396*H2396,6)</f>
        <v>0</v>
      </c>
      <c r="L2396" s="30">
        <v>0</v>
      </c>
      <c r="M2396" s="31">
        <f>ROUND(ROUND(L2396,2)*ROUND(G2396,3),2)</f>
        <v>0</v>
      </c>
      <c r="N2396" s="28" t="s">
        <v>52</v>
      </c>
      <c r="O2396">
        <f>(M2396*21)/100</f>
        <v>0</v>
      </c>
      <c r="P2396" t="s">
        <v>47</v>
      </c>
    </row>
    <row r="2397" spans="1:5" ht="13.2" customHeight="1">
      <c r="A2397" s="32" t="s">
        <v>48</v>
      </c>
      <c r="E2397" s="33" t="s">
        <v>1996</v>
      </c>
    </row>
    <row r="2398" spans="1:5" ht="39.6" customHeight="1">
      <c r="A2398" s="32" t="s">
        <v>49</v>
      </c>
      <c r="E2398" s="34" t="s">
        <v>1967</v>
      </c>
    </row>
    <row r="2399" ht="13.2" customHeight="1">
      <c r="E2399" s="33" t="s">
        <v>43</v>
      </c>
    </row>
    <row r="2400" spans="1:16" ht="13.2" customHeight="1">
      <c r="A2400" t="s">
        <v>40</v>
      </c>
      <c r="B2400" s="10" t="s">
        <v>279</v>
      </c>
      <c r="C2400" s="10" t="s">
        <v>1997</v>
      </c>
      <c r="E2400" s="27" t="s">
        <v>1998</v>
      </c>
      <c r="F2400" s="28" t="s">
        <v>81</v>
      </c>
      <c r="G2400" s="29">
        <v>13.9</v>
      </c>
      <c r="H2400" s="28">
        <v>0</v>
      </c>
      <c r="I2400" s="28">
        <f>ROUND(G2400*H2400,6)</f>
        <v>0</v>
      </c>
      <c r="L2400" s="30">
        <v>0</v>
      </c>
      <c r="M2400" s="31">
        <f>ROUND(ROUND(L2400,2)*ROUND(G2400,3),2)</f>
        <v>0</v>
      </c>
      <c r="N2400" s="28" t="s">
        <v>52</v>
      </c>
      <c r="O2400">
        <f>(M2400*21)/100</f>
        <v>0</v>
      </c>
      <c r="P2400" t="s">
        <v>47</v>
      </c>
    </row>
    <row r="2401" spans="1:5" ht="13.2" customHeight="1">
      <c r="A2401" s="32" t="s">
        <v>48</v>
      </c>
      <c r="E2401" s="33" t="s">
        <v>1998</v>
      </c>
    </row>
    <row r="2402" spans="1:5" ht="13.2" customHeight="1">
      <c r="A2402" s="32" t="s">
        <v>49</v>
      </c>
      <c r="E2402" s="34" t="s">
        <v>43</v>
      </c>
    </row>
    <row r="2403" ht="13.2" customHeight="1">
      <c r="E2403" s="33" t="s">
        <v>43</v>
      </c>
    </row>
    <row r="2404" spans="1:16" ht="13.2" customHeight="1">
      <c r="A2404" t="s">
        <v>40</v>
      </c>
      <c r="B2404" s="10" t="s">
        <v>283</v>
      </c>
      <c r="C2404" s="10" t="s">
        <v>1999</v>
      </c>
      <c r="E2404" s="27" t="s">
        <v>2000</v>
      </c>
      <c r="F2404" s="28" t="s">
        <v>81</v>
      </c>
      <c r="G2404" s="29">
        <v>30.9</v>
      </c>
      <c r="H2404" s="28">
        <v>0</v>
      </c>
      <c r="I2404" s="28">
        <f>ROUND(G2404*H2404,6)</f>
        <v>0</v>
      </c>
      <c r="L2404" s="30">
        <v>0</v>
      </c>
      <c r="M2404" s="31">
        <f>ROUND(ROUND(L2404,2)*ROUND(G2404,3),2)</f>
        <v>0</v>
      </c>
      <c r="N2404" s="28" t="s">
        <v>52</v>
      </c>
      <c r="O2404">
        <f>(M2404*21)/100</f>
        <v>0</v>
      </c>
      <c r="P2404" t="s">
        <v>47</v>
      </c>
    </row>
    <row r="2405" spans="1:5" ht="13.2" customHeight="1">
      <c r="A2405" s="32" t="s">
        <v>48</v>
      </c>
      <c r="E2405" s="33" t="s">
        <v>2000</v>
      </c>
    </row>
    <row r="2406" spans="1:5" ht="13.2" customHeight="1">
      <c r="A2406" s="32" t="s">
        <v>49</v>
      </c>
      <c r="E2406" s="34" t="s">
        <v>1984</v>
      </c>
    </row>
    <row r="2407" ht="13.2" customHeight="1">
      <c r="E2407" s="33" t="s">
        <v>43</v>
      </c>
    </row>
    <row r="2408" spans="1:16" ht="13.2" customHeight="1">
      <c r="A2408" t="s">
        <v>40</v>
      </c>
      <c r="B2408" s="10" t="s">
        <v>287</v>
      </c>
      <c r="C2408" s="10" t="s">
        <v>2001</v>
      </c>
      <c r="E2408" s="27" t="s">
        <v>2002</v>
      </c>
      <c r="F2408" s="28" t="s">
        <v>81</v>
      </c>
      <c r="G2408" s="29">
        <v>26.4</v>
      </c>
      <c r="H2408" s="28">
        <v>0</v>
      </c>
      <c r="I2408" s="28">
        <f>ROUND(G2408*H2408,6)</f>
        <v>0</v>
      </c>
      <c r="L2408" s="30">
        <v>0</v>
      </c>
      <c r="M2408" s="31">
        <f>ROUND(ROUND(L2408,2)*ROUND(G2408,3),2)</f>
        <v>0</v>
      </c>
      <c r="N2408" s="28" t="s">
        <v>52</v>
      </c>
      <c r="O2408">
        <f>(M2408*21)/100</f>
        <v>0</v>
      </c>
      <c r="P2408" t="s">
        <v>47</v>
      </c>
    </row>
    <row r="2409" spans="1:5" ht="13.2" customHeight="1">
      <c r="A2409" s="32" t="s">
        <v>48</v>
      </c>
      <c r="E2409" s="33" t="s">
        <v>2002</v>
      </c>
    </row>
    <row r="2410" spans="1:5" ht="13.2" customHeight="1">
      <c r="A2410" s="32" t="s">
        <v>49</v>
      </c>
      <c r="E2410" s="34" t="s">
        <v>2003</v>
      </c>
    </row>
    <row r="2411" ht="13.2" customHeight="1">
      <c r="E2411" s="33" t="s">
        <v>43</v>
      </c>
    </row>
    <row r="2412" spans="1:16" ht="13.2" customHeight="1">
      <c r="A2412" t="s">
        <v>40</v>
      </c>
      <c r="B2412" s="10" t="s">
        <v>304</v>
      </c>
      <c r="C2412" s="10" t="s">
        <v>2004</v>
      </c>
      <c r="E2412" s="27" t="s">
        <v>2005</v>
      </c>
      <c r="F2412" s="28" t="s">
        <v>67</v>
      </c>
      <c r="G2412" s="29">
        <v>1</v>
      </c>
      <c r="H2412" s="28">
        <v>0</v>
      </c>
      <c r="I2412" s="28">
        <f>ROUND(G2412*H2412,6)</f>
        <v>0</v>
      </c>
      <c r="L2412" s="30">
        <v>0</v>
      </c>
      <c r="M2412" s="31">
        <f>ROUND(ROUND(L2412,2)*ROUND(G2412,3),2)</f>
        <v>0</v>
      </c>
      <c r="N2412" s="28" t="s">
        <v>52</v>
      </c>
      <c r="O2412">
        <f>(M2412*21)/100</f>
        <v>0</v>
      </c>
      <c r="P2412" t="s">
        <v>47</v>
      </c>
    </row>
    <row r="2413" spans="1:5" ht="13.2" customHeight="1">
      <c r="A2413" s="32" t="s">
        <v>48</v>
      </c>
      <c r="E2413" s="33" t="s">
        <v>2005</v>
      </c>
    </row>
    <row r="2414" spans="1:5" ht="13.2" customHeight="1">
      <c r="A2414" s="32" t="s">
        <v>49</v>
      </c>
      <c r="E2414" s="34" t="s">
        <v>43</v>
      </c>
    </row>
    <row r="2415" ht="13.2" customHeight="1">
      <c r="E2415" s="33" t="s">
        <v>43</v>
      </c>
    </row>
    <row r="2416" spans="1:16" ht="13.2" customHeight="1">
      <c r="A2416" t="s">
        <v>40</v>
      </c>
      <c r="B2416" s="10" t="s">
        <v>309</v>
      </c>
      <c r="C2416" s="10" t="s">
        <v>2006</v>
      </c>
      <c r="E2416" s="27" t="s">
        <v>2007</v>
      </c>
      <c r="F2416" s="28" t="s">
        <v>81</v>
      </c>
      <c r="G2416" s="29">
        <v>30.92</v>
      </c>
      <c r="H2416" s="28">
        <v>0</v>
      </c>
      <c r="I2416" s="28">
        <f>ROUND(G2416*H2416,6)</f>
        <v>0</v>
      </c>
      <c r="L2416" s="30">
        <v>0</v>
      </c>
      <c r="M2416" s="31">
        <f>ROUND(ROUND(L2416,2)*ROUND(G2416,3),2)</f>
        <v>0</v>
      </c>
      <c r="N2416" s="28" t="s">
        <v>52</v>
      </c>
      <c r="O2416">
        <f>(M2416*21)/100</f>
        <v>0</v>
      </c>
      <c r="P2416" t="s">
        <v>47</v>
      </c>
    </row>
    <row r="2417" spans="1:5" ht="13.2" customHeight="1">
      <c r="A2417" s="32" t="s">
        <v>48</v>
      </c>
      <c r="E2417" s="33" t="s">
        <v>2007</v>
      </c>
    </row>
    <row r="2418" spans="1:5" ht="39.6" customHeight="1">
      <c r="A2418" s="32" t="s">
        <v>49</v>
      </c>
      <c r="E2418" s="34" t="s">
        <v>2008</v>
      </c>
    </row>
    <row r="2419" ht="13.2" customHeight="1">
      <c r="E2419" s="33" t="s">
        <v>43</v>
      </c>
    </row>
    <row r="2420" spans="1:16" ht="13.2" customHeight="1">
      <c r="A2420" t="s">
        <v>40</v>
      </c>
      <c r="B2420" s="10" t="s">
        <v>313</v>
      </c>
      <c r="C2420" s="10" t="s">
        <v>2009</v>
      </c>
      <c r="E2420" s="27" t="s">
        <v>2010</v>
      </c>
      <c r="F2420" s="28" t="s">
        <v>81</v>
      </c>
      <c r="G2420" s="29">
        <v>26.4</v>
      </c>
      <c r="H2420" s="28">
        <v>0</v>
      </c>
      <c r="I2420" s="28">
        <f>ROUND(G2420*H2420,6)</f>
        <v>0</v>
      </c>
      <c r="L2420" s="30">
        <v>0</v>
      </c>
      <c r="M2420" s="31">
        <f>ROUND(ROUND(L2420,2)*ROUND(G2420,3),2)</f>
        <v>0</v>
      </c>
      <c r="N2420" s="28" t="s">
        <v>52</v>
      </c>
      <c r="O2420">
        <f>(M2420*21)/100</f>
        <v>0</v>
      </c>
      <c r="P2420" t="s">
        <v>47</v>
      </c>
    </row>
    <row r="2421" spans="1:5" ht="13.2" customHeight="1">
      <c r="A2421" s="32" t="s">
        <v>48</v>
      </c>
      <c r="E2421" s="33" t="s">
        <v>2010</v>
      </c>
    </row>
    <row r="2422" spans="1:5" ht="13.2" customHeight="1">
      <c r="A2422" s="32" t="s">
        <v>49</v>
      </c>
      <c r="E2422" s="34" t="s">
        <v>2003</v>
      </c>
    </row>
    <row r="2423" ht="13.2" customHeight="1">
      <c r="E2423" s="33" t="s">
        <v>43</v>
      </c>
    </row>
    <row r="2424" spans="1:16" ht="13.2" customHeight="1">
      <c r="A2424" t="s">
        <v>40</v>
      </c>
      <c r="B2424" s="10" t="s">
        <v>386</v>
      </c>
      <c r="C2424" s="10" t="s">
        <v>2011</v>
      </c>
      <c r="E2424" s="27" t="s">
        <v>2012</v>
      </c>
      <c r="F2424" s="28" t="s">
        <v>63</v>
      </c>
      <c r="G2424" s="29">
        <v>0.5</v>
      </c>
      <c r="H2424" s="28">
        <v>0</v>
      </c>
      <c r="I2424" s="28">
        <f>ROUND(G2424*H2424,6)</f>
        <v>0</v>
      </c>
      <c r="L2424" s="30">
        <v>0</v>
      </c>
      <c r="M2424" s="31">
        <f>ROUND(ROUND(L2424,2)*ROUND(G2424,3),2)</f>
        <v>0</v>
      </c>
      <c r="N2424" s="28" t="s">
        <v>52</v>
      </c>
      <c r="O2424">
        <f>(M2424*21)/100</f>
        <v>0</v>
      </c>
      <c r="P2424" t="s">
        <v>47</v>
      </c>
    </row>
    <row r="2425" spans="1:5" ht="13.2" customHeight="1">
      <c r="A2425" s="32" t="s">
        <v>48</v>
      </c>
      <c r="E2425" s="33" t="s">
        <v>2012</v>
      </c>
    </row>
    <row r="2426" spans="1:5" ht="13.2" customHeight="1">
      <c r="A2426" s="32" t="s">
        <v>49</v>
      </c>
      <c r="E2426" s="34" t="s">
        <v>43</v>
      </c>
    </row>
    <row r="2427" ht="13.2" customHeight="1">
      <c r="E2427" s="33" t="s">
        <v>43</v>
      </c>
    </row>
    <row r="2428" spans="1:16" ht="13.2" customHeight="1">
      <c r="A2428" t="s">
        <v>40</v>
      </c>
      <c r="B2428" s="10" t="s">
        <v>324</v>
      </c>
      <c r="C2428" s="10" t="s">
        <v>2013</v>
      </c>
      <c r="E2428" s="27" t="s">
        <v>2014</v>
      </c>
      <c r="F2428" s="28" t="s">
        <v>81</v>
      </c>
      <c r="G2428" s="29">
        <v>26.4</v>
      </c>
      <c r="H2428" s="28">
        <v>0</v>
      </c>
      <c r="I2428" s="28">
        <f>ROUND(G2428*H2428,6)</f>
        <v>0</v>
      </c>
      <c r="L2428" s="30">
        <v>0</v>
      </c>
      <c r="M2428" s="31">
        <f>ROUND(ROUND(L2428,2)*ROUND(G2428,3),2)</f>
        <v>0</v>
      </c>
      <c r="N2428" s="28" t="s">
        <v>52</v>
      </c>
      <c r="O2428">
        <f>(M2428*21)/100</f>
        <v>0</v>
      </c>
      <c r="P2428" t="s">
        <v>47</v>
      </c>
    </row>
    <row r="2429" spans="1:5" ht="13.2" customHeight="1">
      <c r="A2429" s="32" t="s">
        <v>48</v>
      </c>
      <c r="E2429" s="33" t="s">
        <v>2014</v>
      </c>
    </row>
    <row r="2430" spans="1:5" ht="13.2" customHeight="1">
      <c r="A2430" s="32" t="s">
        <v>49</v>
      </c>
      <c r="E2430" s="34" t="s">
        <v>2003</v>
      </c>
    </row>
    <row r="2431" ht="13.2" customHeight="1">
      <c r="E2431" s="33" t="s">
        <v>43</v>
      </c>
    </row>
    <row r="2432" spans="1:16" ht="13.2" customHeight="1">
      <c r="A2432" t="s">
        <v>40</v>
      </c>
      <c r="B2432" s="10" t="s">
        <v>393</v>
      </c>
      <c r="C2432" s="10" t="s">
        <v>2015</v>
      </c>
      <c r="E2432" s="27" t="s">
        <v>2016</v>
      </c>
      <c r="F2432" s="28" t="s">
        <v>81</v>
      </c>
      <c r="G2432" s="29">
        <v>29</v>
      </c>
      <c r="H2432" s="28">
        <v>0</v>
      </c>
      <c r="I2432" s="28">
        <f>ROUND(G2432*H2432,6)</f>
        <v>0</v>
      </c>
      <c r="L2432" s="30">
        <v>0</v>
      </c>
      <c r="M2432" s="31">
        <f>ROUND(ROUND(L2432,2)*ROUND(G2432,3),2)</f>
        <v>0</v>
      </c>
      <c r="N2432" s="28" t="s">
        <v>52</v>
      </c>
      <c r="O2432">
        <f>(M2432*21)/100</f>
        <v>0</v>
      </c>
      <c r="P2432" t="s">
        <v>47</v>
      </c>
    </row>
    <row r="2433" spans="1:5" ht="13.2" customHeight="1">
      <c r="A2433" s="32" t="s">
        <v>48</v>
      </c>
      <c r="E2433" s="33" t="s">
        <v>2016</v>
      </c>
    </row>
    <row r="2434" spans="1:5" ht="13.2" customHeight="1">
      <c r="A2434" s="32" t="s">
        <v>49</v>
      </c>
      <c r="E2434" s="34" t="s">
        <v>2017</v>
      </c>
    </row>
    <row r="2435" ht="13.2" customHeight="1">
      <c r="E2435" s="33" t="s">
        <v>43</v>
      </c>
    </row>
    <row r="2436" spans="1:13" ht="13.2" customHeight="1">
      <c r="A2436" t="s">
        <v>37</v>
      </c>
      <c r="C2436" s="11" t="s">
        <v>1808</v>
      </c>
      <c r="E2436" s="35" t="s">
        <v>1809</v>
      </c>
      <c r="J2436" s="31">
        <f>0</f>
        <v>0</v>
      </c>
      <c r="K2436" s="31">
        <f>0</f>
        <v>0</v>
      </c>
      <c r="L2436" s="31">
        <f>0+L2437+L2441</f>
        <v>0</v>
      </c>
      <c r="M2436" s="31">
        <f>0+M2437+M2441</f>
        <v>0</v>
      </c>
    </row>
    <row r="2437" spans="1:16" ht="13.2" customHeight="1">
      <c r="A2437" t="s">
        <v>40</v>
      </c>
      <c r="B2437" s="10" t="s">
        <v>328</v>
      </c>
      <c r="C2437" s="10" t="s">
        <v>2018</v>
      </c>
      <c r="E2437" s="27" t="s">
        <v>2019</v>
      </c>
      <c r="F2437" s="28" t="s">
        <v>63</v>
      </c>
      <c r="G2437" s="29">
        <v>129.995</v>
      </c>
      <c r="H2437" s="28">
        <v>0</v>
      </c>
      <c r="I2437" s="28">
        <f>ROUND(G2437*H2437,6)</f>
        <v>0</v>
      </c>
      <c r="L2437" s="30">
        <v>0</v>
      </c>
      <c r="M2437" s="31">
        <f>ROUND(ROUND(L2437,2)*ROUND(G2437,3),2)</f>
        <v>0</v>
      </c>
      <c r="N2437" s="28" t="s">
        <v>52</v>
      </c>
      <c r="O2437">
        <f>(M2437*21)/100</f>
        <v>0</v>
      </c>
      <c r="P2437" t="s">
        <v>47</v>
      </c>
    </row>
    <row r="2438" spans="1:5" ht="13.2" customHeight="1">
      <c r="A2438" s="32" t="s">
        <v>48</v>
      </c>
      <c r="E2438" s="33" t="s">
        <v>2019</v>
      </c>
    </row>
    <row r="2439" spans="1:5" ht="26.4" customHeight="1">
      <c r="A2439" s="32" t="s">
        <v>49</v>
      </c>
      <c r="E2439" s="34" t="s">
        <v>2020</v>
      </c>
    </row>
    <row r="2440" ht="13.2" customHeight="1">
      <c r="E2440" s="33" t="s">
        <v>43</v>
      </c>
    </row>
    <row r="2441" spans="1:16" ht="13.2" customHeight="1">
      <c r="A2441" t="s">
        <v>40</v>
      </c>
      <c r="B2441" s="10" t="s">
        <v>333</v>
      </c>
      <c r="C2441" s="10" t="s">
        <v>2021</v>
      </c>
      <c r="E2441" s="27" t="s">
        <v>2022</v>
      </c>
      <c r="F2441" s="28" t="s">
        <v>63</v>
      </c>
      <c r="G2441" s="29">
        <v>56.906</v>
      </c>
      <c r="H2441" s="28">
        <v>0</v>
      </c>
      <c r="I2441" s="28">
        <f>ROUND(G2441*H2441,6)</f>
        <v>0</v>
      </c>
      <c r="L2441" s="30">
        <v>0</v>
      </c>
      <c r="M2441" s="31">
        <f>ROUND(ROUND(L2441,2)*ROUND(G2441,3),2)</f>
        <v>0</v>
      </c>
      <c r="N2441" s="28" t="s">
        <v>52</v>
      </c>
      <c r="O2441">
        <f>(M2441*21)/100</f>
        <v>0</v>
      </c>
      <c r="P2441" t="s">
        <v>47</v>
      </c>
    </row>
    <row r="2442" spans="1:5" ht="13.2" customHeight="1">
      <c r="A2442" s="32" t="s">
        <v>48</v>
      </c>
      <c r="E2442" s="33" t="s">
        <v>2022</v>
      </c>
    </row>
    <row r="2443" spans="1:5" ht="13.2" customHeight="1">
      <c r="A2443" s="32" t="s">
        <v>49</v>
      </c>
      <c r="E2443" s="34" t="s">
        <v>1751</v>
      </c>
    </row>
    <row r="2444" ht="13.2" customHeight="1">
      <c r="E2444" s="33" t="s">
        <v>43</v>
      </c>
    </row>
    <row r="2445" spans="1:13" ht="13.2" customHeight="1">
      <c r="A2445" t="s">
        <v>37</v>
      </c>
      <c r="C2445" s="11" t="s">
        <v>489</v>
      </c>
      <c r="E2445" s="35" t="s">
        <v>490</v>
      </c>
      <c r="J2445" s="31">
        <f>0</f>
        <v>0</v>
      </c>
      <c r="K2445" s="31">
        <f>0</f>
        <v>0</v>
      </c>
      <c r="L2445" s="31">
        <f>0+L2446+L2450</f>
        <v>0</v>
      </c>
      <c r="M2445" s="31">
        <f>0+M2446+M2450</f>
        <v>0</v>
      </c>
    </row>
    <row r="2446" spans="1:16" ht="13.2" customHeight="1">
      <c r="A2446" t="s">
        <v>40</v>
      </c>
      <c r="B2446" s="10" t="s">
        <v>337</v>
      </c>
      <c r="C2446" s="10" t="s">
        <v>2023</v>
      </c>
      <c r="E2446" s="27" t="s">
        <v>2024</v>
      </c>
      <c r="F2446" s="28" t="s">
        <v>67</v>
      </c>
      <c r="G2446" s="29">
        <v>6</v>
      </c>
      <c r="H2446" s="28">
        <v>0</v>
      </c>
      <c r="I2446" s="28">
        <f>ROUND(G2446*H2446,6)</f>
        <v>0</v>
      </c>
      <c r="L2446" s="30">
        <v>0</v>
      </c>
      <c r="M2446" s="31">
        <f>ROUND(ROUND(L2446,2)*ROUND(G2446,3),2)</f>
        <v>0</v>
      </c>
      <c r="N2446" s="28" t="s">
        <v>52</v>
      </c>
      <c r="O2446">
        <f>(M2446*21)/100</f>
        <v>0</v>
      </c>
      <c r="P2446" t="s">
        <v>47</v>
      </c>
    </row>
    <row r="2447" spans="1:5" ht="13.2" customHeight="1">
      <c r="A2447" s="32" t="s">
        <v>48</v>
      </c>
      <c r="E2447" s="33" t="s">
        <v>2024</v>
      </c>
    </row>
    <row r="2448" spans="1:5" ht="224.4" customHeight="1">
      <c r="A2448" s="32" t="s">
        <v>49</v>
      </c>
      <c r="E2448" s="34" t="s">
        <v>2025</v>
      </c>
    </row>
    <row r="2449" ht="13.2" customHeight="1">
      <c r="E2449" s="33" t="s">
        <v>43</v>
      </c>
    </row>
    <row r="2450" spans="1:16" ht="13.2" customHeight="1">
      <c r="A2450" t="s">
        <v>40</v>
      </c>
      <c r="B2450" s="10" t="s">
        <v>341</v>
      </c>
      <c r="C2450" s="10" t="s">
        <v>2026</v>
      </c>
      <c r="E2450" s="27" t="s">
        <v>2027</v>
      </c>
      <c r="F2450" s="28" t="s">
        <v>67</v>
      </c>
      <c r="G2450" s="29">
        <v>35</v>
      </c>
      <c r="H2450" s="28">
        <v>0</v>
      </c>
      <c r="I2450" s="28">
        <f>ROUND(G2450*H2450,6)</f>
        <v>0</v>
      </c>
      <c r="L2450" s="30">
        <v>0</v>
      </c>
      <c r="M2450" s="31">
        <f>ROUND(ROUND(L2450,2)*ROUND(G2450,3),2)</f>
        <v>0</v>
      </c>
      <c r="N2450" s="28" t="s">
        <v>52</v>
      </c>
      <c r="O2450">
        <f>(M2450*21)/100</f>
        <v>0</v>
      </c>
      <c r="P2450" t="s">
        <v>47</v>
      </c>
    </row>
    <row r="2451" spans="1:5" ht="13.2" customHeight="1">
      <c r="A2451" s="32" t="s">
        <v>48</v>
      </c>
      <c r="E2451" s="33" t="s">
        <v>2027</v>
      </c>
    </row>
    <row r="2452" spans="1:5" ht="327.6" customHeight="1">
      <c r="A2452" s="32" t="s">
        <v>49</v>
      </c>
      <c r="E2452" s="34" t="s">
        <v>2028</v>
      </c>
    </row>
    <row r="2453" ht="13.2" customHeight="1">
      <c r="E2453" s="33" t="s">
        <v>43</v>
      </c>
    </row>
    <row r="2454" spans="1:13" ht="13.2" customHeight="1">
      <c r="A2454" t="s">
        <v>37</v>
      </c>
      <c r="C2454" s="11" t="s">
        <v>775</v>
      </c>
      <c r="E2454" s="35" t="s">
        <v>776</v>
      </c>
      <c r="J2454" s="31">
        <f>0</f>
        <v>0</v>
      </c>
      <c r="K2454" s="31">
        <f>0</f>
        <v>0</v>
      </c>
      <c r="L2454" s="31">
        <f>0+L2455+L2459</f>
        <v>0</v>
      </c>
      <c r="M2454" s="31">
        <f>0+M2455+M2459</f>
        <v>0</v>
      </c>
    </row>
    <row r="2455" spans="1:16" ht="13.2" customHeight="1">
      <c r="A2455" t="s">
        <v>40</v>
      </c>
      <c r="B2455" s="10" t="s">
        <v>293</v>
      </c>
      <c r="C2455" s="10" t="s">
        <v>2029</v>
      </c>
      <c r="E2455" s="27" t="s">
        <v>2030</v>
      </c>
      <c r="F2455" s="28" t="s">
        <v>63</v>
      </c>
      <c r="G2455" s="29">
        <v>313.3</v>
      </c>
      <c r="H2455" s="28">
        <v>0</v>
      </c>
      <c r="I2455" s="28">
        <f>ROUND(G2455*H2455,6)</f>
        <v>0</v>
      </c>
      <c r="L2455" s="30">
        <v>0</v>
      </c>
      <c r="M2455" s="31">
        <f>ROUND(ROUND(L2455,2)*ROUND(G2455,3),2)</f>
        <v>0</v>
      </c>
      <c r="N2455" s="28" t="s">
        <v>52</v>
      </c>
      <c r="O2455">
        <f>(M2455*21)/100</f>
        <v>0</v>
      </c>
      <c r="P2455" t="s">
        <v>47</v>
      </c>
    </row>
    <row r="2456" spans="1:5" ht="13.2" customHeight="1">
      <c r="A2456" s="32" t="s">
        <v>48</v>
      </c>
      <c r="E2456" s="33" t="s">
        <v>2030</v>
      </c>
    </row>
    <row r="2457" spans="1:5" ht="39.6" customHeight="1">
      <c r="A2457" s="32" t="s">
        <v>49</v>
      </c>
      <c r="E2457" s="34" t="s">
        <v>2031</v>
      </c>
    </row>
    <row r="2458" ht="13.2" customHeight="1">
      <c r="E2458" s="33" t="s">
        <v>2032</v>
      </c>
    </row>
    <row r="2459" spans="1:16" ht="13.2" customHeight="1">
      <c r="A2459" t="s">
        <v>40</v>
      </c>
      <c r="B2459" s="10" t="s">
        <v>345</v>
      </c>
      <c r="C2459" s="10" t="s">
        <v>2033</v>
      </c>
      <c r="E2459" s="27" t="s">
        <v>2034</v>
      </c>
      <c r="F2459" s="28" t="s">
        <v>63</v>
      </c>
      <c r="G2459" s="29">
        <v>313.3</v>
      </c>
      <c r="H2459" s="28">
        <v>0</v>
      </c>
      <c r="I2459" s="28">
        <f>ROUND(G2459*H2459,6)</f>
        <v>0</v>
      </c>
      <c r="L2459" s="30">
        <v>0</v>
      </c>
      <c r="M2459" s="31">
        <f>ROUND(ROUND(L2459,2)*ROUND(G2459,3),2)</f>
        <v>0</v>
      </c>
      <c r="N2459" s="28" t="s">
        <v>52</v>
      </c>
      <c r="O2459">
        <f>(M2459*21)/100</f>
        <v>0</v>
      </c>
      <c r="P2459" t="s">
        <v>47</v>
      </c>
    </row>
    <row r="2460" spans="1:5" ht="13.2" customHeight="1">
      <c r="A2460" s="32" t="s">
        <v>48</v>
      </c>
      <c r="E2460" s="33" t="s">
        <v>2034</v>
      </c>
    </row>
    <row r="2461" spans="1:5" ht="13.2" customHeight="1">
      <c r="A2461" s="32" t="s">
        <v>49</v>
      </c>
      <c r="E2461" s="34" t="s">
        <v>43</v>
      </c>
    </row>
    <row r="2462" ht="13.2" customHeight="1">
      <c r="E2462" s="33" t="s">
        <v>2032</v>
      </c>
    </row>
    <row r="2463" spans="1:13" ht="13.2" customHeight="1">
      <c r="A2463" t="s">
        <v>37</v>
      </c>
      <c r="C2463" s="11" t="s">
        <v>874</v>
      </c>
      <c r="E2463" s="35" t="s">
        <v>875</v>
      </c>
      <c r="J2463" s="31">
        <f>0</f>
        <v>0</v>
      </c>
      <c r="K2463" s="31">
        <f>0</f>
        <v>0</v>
      </c>
      <c r="L2463" s="31">
        <f>0+L2464+L2468+L2472+L2476+L2480</f>
        <v>0</v>
      </c>
      <c r="M2463" s="31">
        <f>0+M2464+M2468+M2472+M2476+M2480</f>
        <v>0</v>
      </c>
    </row>
    <row r="2464" spans="1:16" ht="13.2" customHeight="1">
      <c r="A2464" t="s">
        <v>40</v>
      </c>
      <c r="B2464" s="10" t="s">
        <v>296</v>
      </c>
      <c r="C2464" s="10" t="s">
        <v>2035</v>
      </c>
      <c r="E2464" s="27" t="s">
        <v>2036</v>
      </c>
      <c r="F2464" s="28" t="s">
        <v>81</v>
      </c>
      <c r="G2464" s="29">
        <v>93.28</v>
      </c>
      <c r="H2464" s="28">
        <v>0</v>
      </c>
      <c r="I2464" s="28">
        <f>ROUND(G2464*H2464,6)</f>
        <v>0</v>
      </c>
      <c r="L2464" s="30">
        <v>0</v>
      </c>
      <c r="M2464" s="31">
        <f>ROUND(ROUND(L2464,2)*ROUND(G2464,3),2)</f>
        <v>0</v>
      </c>
      <c r="N2464" s="28" t="s">
        <v>52</v>
      </c>
      <c r="O2464">
        <f>(M2464*21)/100</f>
        <v>0</v>
      </c>
      <c r="P2464" t="s">
        <v>47</v>
      </c>
    </row>
    <row r="2465" spans="1:5" ht="13.2" customHeight="1">
      <c r="A2465" s="32" t="s">
        <v>48</v>
      </c>
      <c r="E2465" s="33" t="s">
        <v>2036</v>
      </c>
    </row>
    <row r="2466" spans="1:5" ht="171.6" customHeight="1">
      <c r="A2466" s="32" t="s">
        <v>49</v>
      </c>
      <c r="E2466" s="34" t="s">
        <v>2037</v>
      </c>
    </row>
    <row r="2467" ht="13.2" customHeight="1">
      <c r="E2467" s="33" t="s">
        <v>43</v>
      </c>
    </row>
    <row r="2468" spans="1:16" ht="13.2" customHeight="1">
      <c r="A2468" t="s">
        <v>40</v>
      </c>
      <c r="B2468" s="10" t="s">
        <v>350</v>
      </c>
      <c r="C2468" s="10" t="s">
        <v>2038</v>
      </c>
      <c r="E2468" s="27" t="s">
        <v>2039</v>
      </c>
      <c r="F2468" s="28" t="s">
        <v>81</v>
      </c>
      <c r="G2468" s="29">
        <v>104.58</v>
      </c>
      <c r="H2468" s="28">
        <v>0</v>
      </c>
      <c r="I2468" s="28">
        <f>ROUND(G2468*H2468,6)</f>
        <v>0</v>
      </c>
      <c r="L2468" s="30">
        <v>0</v>
      </c>
      <c r="M2468" s="31">
        <f>ROUND(ROUND(L2468,2)*ROUND(G2468,3),2)</f>
        <v>0</v>
      </c>
      <c r="N2468" s="28" t="s">
        <v>52</v>
      </c>
      <c r="O2468">
        <f>(M2468*21)/100</f>
        <v>0</v>
      </c>
      <c r="P2468" t="s">
        <v>47</v>
      </c>
    </row>
    <row r="2469" spans="1:5" ht="13.2" customHeight="1">
      <c r="A2469" s="32" t="s">
        <v>48</v>
      </c>
      <c r="E2469" s="33" t="s">
        <v>2039</v>
      </c>
    </row>
    <row r="2470" spans="1:5" ht="171.6" customHeight="1">
      <c r="A2470" s="32" t="s">
        <v>49</v>
      </c>
      <c r="E2470" s="34" t="s">
        <v>2040</v>
      </c>
    </row>
    <row r="2471" ht="13.2" customHeight="1">
      <c r="E2471" s="33" t="s">
        <v>43</v>
      </c>
    </row>
    <row r="2472" spans="1:16" ht="13.2" customHeight="1">
      <c r="A2472" t="s">
        <v>40</v>
      </c>
      <c r="B2472" s="10" t="s">
        <v>355</v>
      </c>
      <c r="C2472" s="10" t="s">
        <v>2041</v>
      </c>
      <c r="E2472" s="27" t="s">
        <v>2042</v>
      </c>
      <c r="F2472" s="28" t="s">
        <v>81</v>
      </c>
      <c r="G2472" s="29">
        <v>92.28</v>
      </c>
      <c r="H2472" s="28">
        <v>0</v>
      </c>
      <c r="I2472" s="28">
        <f>ROUND(G2472*H2472,6)</f>
        <v>0</v>
      </c>
      <c r="L2472" s="30">
        <v>0</v>
      </c>
      <c r="M2472" s="31">
        <f>ROUND(ROUND(L2472,2)*ROUND(G2472,3),2)</f>
        <v>0</v>
      </c>
      <c r="N2472" s="28" t="s">
        <v>52</v>
      </c>
      <c r="O2472">
        <f>(M2472*21)/100</f>
        <v>0</v>
      </c>
      <c r="P2472" t="s">
        <v>47</v>
      </c>
    </row>
    <row r="2473" spans="1:5" ht="13.2" customHeight="1">
      <c r="A2473" s="32" t="s">
        <v>48</v>
      </c>
      <c r="E2473" s="33" t="s">
        <v>2042</v>
      </c>
    </row>
    <row r="2474" spans="1:5" ht="327.6" customHeight="1">
      <c r="A2474" s="32" t="s">
        <v>49</v>
      </c>
      <c r="E2474" s="34" t="s">
        <v>2043</v>
      </c>
    </row>
    <row r="2475" ht="13.2" customHeight="1">
      <c r="E2475" s="33" t="s">
        <v>43</v>
      </c>
    </row>
    <row r="2476" spans="1:16" ht="13.2" customHeight="1">
      <c r="A2476" t="s">
        <v>40</v>
      </c>
      <c r="B2476" s="10" t="s">
        <v>360</v>
      </c>
      <c r="C2476" s="10" t="s">
        <v>2044</v>
      </c>
      <c r="E2476" s="27" t="s">
        <v>2045</v>
      </c>
      <c r="F2476" s="28" t="s">
        <v>81</v>
      </c>
      <c r="G2476" s="29">
        <v>28.8</v>
      </c>
      <c r="H2476" s="28">
        <v>0</v>
      </c>
      <c r="I2476" s="28">
        <f>ROUND(G2476*H2476,6)</f>
        <v>0</v>
      </c>
      <c r="L2476" s="30">
        <v>0</v>
      </c>
      <c r="M2476" s="31">
        <f>ROUND(ROUND(L2476,2)*ROUND(G2476,3),2)</f>
        <v>0</v>
      </c>
      <c r="N2476" s="28" t="s">
        <v>52</v>
      </c>
      <c r="O2476">
        <f>(M2476*21)/100</f>
        <v>0</v>
      </c>
      <c r="P2476" t="s">
        <v>47</v>
      </c>
    </row>
    <row r="2477" spans="1:5" ht="13.2" customHeight="1">
      <c r="A2477" s="32" t="s">
        <v>48</v>
      </c>
      <c r="E2477" s="33" t="s">
        <v>2045</v>
      </c>
    </row>
    <row r="2478" spans="1:5" ht="171.6" customHeight="1">
      <c r="A2478" s="32" t="s">
        <v>49</v>
      </c>
      <c r="E2478" s="34" t="s">
        <v>2046</v>
      </c>
    </row>
    <row r="2479" ht="13.2" customHeight="1">
      <c r="E2479" s="33" t="s">
        <v>43</v>
      </c>
    </row>
    <row r="2480" spans="1:16" ht="13.2" customHeight="1">
      <c r="A2480" t="s">
        <v>40</v>
      </c>
      <c r="B2480" s="10" t="s">
        <v>300</v>
      </c>
      <c r="C2480" s="10" t="s">
        <v>2047</v>
      </c>
      <c r="E2480" s="27" t="s">
        <v>2048</v>
      </c>
      <c r="F2480" s="28" t="s">
        <v>63</v>
      </c>
      <c r="G2480" s="29">
        <v>83.916</v>
      </c>
      <c r="H2480" s="28">
        <v>0</v>
      </c>
      <c r="I2480" s="28">
        <f>ROUND(G2480*H2480,6)</f>
        <v>0</v>
      </c>
      <c r="L2480" s="30">
        <v>0</v>
      </c>
      <c r="M2480" s="31">
        <f>ROUND(ROUND(L2480,2)*ROUND(G2480,3),2)</f>
        <v>0</v>
      </c>
      <c r="N2480" s="28" t="s">
        <v>52</v>
      </c>
      <c r="O2480">
        <f>(M2480*21)/100</f>
        <v>0</v>
      </c>
      <c r="P2480" t="s">
        <v>47</v>
      </c>
    </row>
    <row r="2481" spans="1:5" ht="13.2" customHeight="1">
      <c r="A2481" s="32" t="s">
        <v>48</v>
      </c>
      <c r="E2481" s="33" t="s">
        <v>2048</v>
      </c>
    </row>
    <row r="2482" spans="1:5" ht="327.6" customHeight="1">
      <c r="A2482" s="32" t="s">
        <v>49</v>
      </c>
      <c r="E2482" s="34" t="s">
        <v>2049</v>
      </c>
    </row>
    <row r="2483" ht="13.2" customHeight="1">
      <c r="E2483" s="33" t="s">
        <v>43</v>
      </c>
    </row>
    <row r="2484" spans="1:13" ht="13.2" customHeight="1">
      <c r="A2484" t="s">
        <v>37</v>
      </c>
      <c r="C2484" s="11" t="s">
        <v>999</v>
      </c>
      <c r="E2484" s="35" t="s">
        <v>1000</v>
      </c>
      <c r="J2484" s="31">
        <f>0</f>
        <v>0</v>
      </c>
      <c r="K2484" s="31">
        <f>0</f>
        <v>0</v>
      </c>
      <c r="L2484" s="31">
        <f>0+L2485+L2489</f>
        <v>0</v>
      </c>
      <c r="M2484" s="31">
        <f>0+M2485+M2489</f>
        <v>0</v>
      </c>
    </row>
    <row r="2485" spans="1:16" ht="13.2" customHeight="1">
      <c r="A2485" t="s">
        <v>40</v>
      </c>
      <c r="B2485" s="10" t="s">
        <v>364</v>
      </c>
      <c r="C2485" s="10" t="s">
        <v>2050</v>
      </c>
      <c r="E2485" s="27" t="s">
        <v>2051</v>
      </c>
      <c r="F2485" s="28" t="s">
        <v>63</v>
      </c>
      <c r="G2485" s="29">
        <v>356.79</v>
      </c>
      <c r="H2485" s="28">
        <v>0</v>
      </c>
      <c r="I2485" s="28">
        <f>ROUND(G2485*H2485,6)</f>
        <v>0</v>
      </c>
      <c r="L2485" s="30">
        <v>0</v>
      </c>
      <c r="M2485" s="31">
        <f>ROUND(ROUND(L2485,2)*ROUND(G2485,3),2)</f>
        <v>0</v>
      </c>
      <c r="N2485" s="28" t="s">
        <v>52</v>
      </c>
      <c r="O2485">
        <f>(M2485*21)/100</f>
        <v>0</v>
      </c>
      <c r="P2485" t="s">
        <v>47</v>
      </c>
    </row>
    <row r="2486" spans="1:5" ht="13.2" customHeight="1">
      <c r="A2486" s="32" t="s">
        <v>48</v>
      </c>
      <c r="E2486" s="33" t="s">
        <v>2051</v>
      </c>
    </row>
    <row r="2487" spans="1:5" ht="327.6" customHeight="1">
      <c r="A2487" s="32" t="s">
        <v>49</v>
      </c>
      <c r="E2487" s="34" t="s">
        <v>2052</v>
      </c>
    </row>
    <row r="2488" ht="13.2" customHeight="1">
      <c r="E2488" s="33" t="s">
        <v>43</v>
      </c>
    </row>
    <row r="2489" spans="1:16" ht="13.2" customHeight="1">
      <c r="A2489" t="s">
        <v>40</v>
      </c>
      <c r="B2489" s="10" t="s">
        <v>367</v>
      </c>
      <c r="C2489" s="10" t="s">
        <v>2053</v>
      </c>
      <c r="E2489" s="27" t="s">
        <v>2054</v>
      </c>
      <c r="F2489" s="28" t="s">
        <v>81</v>
      </c>
      <c r="G2489" s="29">
        <v>282.68</v>
      </c>
      <c r="H2489" s="28">
        <v>0</v>
      </c>
      <c r="I2489" s="28">
        <f>ROUND(G2489*H2489,6)</f>
        <v>0</v>
      </c>
      <c r="L2489" s="30">
        <v>0</v>
      </c>
      <c r="M2489" s="31">
        <f>ROUND(ROUND(L2489,2)*ROUND(G2489,3),2)</f>
        <v>0</v>
      </c>
      <c r="N2489" s="28" t="s">
        <v>52</v>
      </c>
      <c r="O2489">
        <f>(M2489*21)/100</f>
        <v>0</v>
      </c>
      <c r="P2489" t="s">
        <v>47</v>
      </c>
    </row>
    <row r="2490" spans="1:5" ht="13.2" customHeight="1">
      <c r="A2490" s="32" t="s">
        <v>48</v>
      </c>
      <c r="E2490" s="33" t="s">
        <v>2054</v>
      </c>
    </row>
    <row r="2491" spans="1:5" ht="327.6" customHeight="1">
      <c r="A2491" s="32" t="s">
        <v>49</v>
      </c>
      <c r="E2491" s="34" t="s">
        <v>2055</v>
      </c>
    </row>
    <row r="2492" ht="13.2" customHeight="1">
      <c r="E2492" s="33" t="s">
        <v>43</v>
      </c>
    </row>
    <row r="2493" spans="1:13" ht="13.2" customHeight="1">
      <c r="A2493" t="s">
        <v>37</v>
      </c>
      <c r="C2493" s="11" t="s">
        <v>1082</v>
      </c>
      <c r="E2493" s="35" t="s">
        <v>1083</v>
      </c>
      <c r="J2493" s="31">
        <f>0</f>
        <v>0</v>
      </c>
      <c r="K2493" s="31">
        <f>0</f>
        <v>0</v>
      </c>
      <c r="L2493" s="31">
        <f>0+L2494</f>
        <v>0</v>
      </c>
      <c r="M2493" s="31">
        <f>0+M2494</f>
        <v>0</v>
      </c>
    </row>
    <row r="2494" spans="1:16" ht="13.2" customHeight="1">
      <c r="A2494" t="s">
        <v>40</v>
      </c>
      <c r="B2494" s="10" t="s">
        <v>370</v>
      </c>
      <c r="C2494" s="10" t="s">
        <v>2056</v>
      </c>
      <c r="E2494" s="27" t="s">
        <v>2057</v>
      </c>
      <c r="F2494" s="28" t="s">
        <v>63</v>
      </c>
      <c r="G2494" s="29">
        <v>47.9</v>
      </c>
      <c r="H2494" s="28">
        <v>0</v>
      </c>
      <c r="I2494" s="28">
        <f>ROUND(G2494*H2494,6)</f>
        <v>0</v>
      </c>
      <c r="L2494" s="30">
        <v>0</v>
      </c>
      <c r="M2494" s="31">
        <f>ROUND(ROUND(L2494,2)*ROUND(G2494,3),2)</f>
        <v>0</v>
      </c>
      <c r="N2494" s="28" t="s">
        <v>52</v>
      </c>
      <c r="O2494">
        <f>(M2494*21)/100</f>
        <v>0</v>
      </c>
      <c r="P2494" t="s">
        <v>47</v>
      </c>
    </row>
    <row r="2495" spans="1:5" ht="13.2" customHeight="1">
      <c r="A2495" s="32" t="s">
        <v>48</v>
      </c>
      <c r="E2495" s="33" t="s">
        <v>2057</v>
      </c>
    </row>
    <row r="2496" spans="1:5" ht="79.2" customHeight="1">
      <c r="A2496" s="32" t="s">
        <v>49</v>
      </c>
      <c r="E2496" s="34" t="s">
        <v>2058</v>
      </c>
    </row>
    <row r="2497" ht="13.2" customHeight="1">
      <c r="E2497" s="33" t="s">
        <v>43</v>
      </c>
    </row>
    <row r="2498" spans="1:13" ht="13.2" customHeight="1">
      <c r="A2498" t="s">
        <v>37</v>
      </c>
      <c r="C2498" s="11" t="s">
        <v>78</v>
      </c>
      <c r="E2498" s="35" t="s">
        <v>1246</v>
      </c>
      <c r="J2498" s="31">
        <f>0</f>
        <v>0</v>
      </c>
      <c r="K2498" s="31">
        <f>0</f>
        <v>0</v>
      </c>
      <c r="L2498" s="31">
        <f>0+L2499+L2503+L2507+L2511+L2515+L2519+L2523+L2527+L2531+L2535+L2539+L2543+L2547+L2551</f>
        <v>0</v>
      </c>
      <c r="M2498" s="31">
        <f>0+M2499+M2503+M2507+M2511+M2515+M2519+M2523+M2527+M2531+M2535+M2539+M2543+M2547+M2551</f>
        <v>0</v>
      </c>
    </row>
    <row r="2499" spans="1:16" ht="13.2" customHeight="1">
      <c r="A2499" t="s">
        <v>40</v>
      </c>
      <c r="B2499" s="10" t="s">
        <v>41</v>
      </c>
      <c r="C2499" s="10" t="s">
        <v>2059</v>
      </c>
      <c r="E2499" s="27" t="s">
        <v>2060</v>
      </c>
      <c r="F2499" s="28" t="s">
        <v>63</v>
      </c>
      <c r="G2499" s="29">
        <v>46.08</v>
      </c>
      <c r="H2499" s="28">
        <v>0</v>
      </c>
      <c r="I2499" s="28">
        <f>ROUND(G2499*H2499,6)</f>
        <v>0</v>
      </c>
      <c r="L2499" s="30">
        <v>0</v>
      </c>
      <c r="M2499" s="31">
        <f>ROUND(ROUND(L2499,2)*ROUND(G2499,3),2)</f>
        <v>0</v>
      </c>
      <c r="N2499" s="28" t="s">
        <v>52</v>
      </c>
      <c r="O2499">
        <f>(M2499*21)/100</f>
        <v>0</v>
      </c>
      <c r="P2499" t="s">
        <v>47</v>
      </c>
    </row>
    <row r="2500" spans="1:5" ht="13.2" customHeight="1">
      <c r="A2500" s="32" t="s">
        <v>48</v>
      </c>
      <c r="E2500" s="33" t="s">
        <v>2060</v>
      </c>
    </row>
    <row r="2501" spans="1:5" ht="250.8" customHeight="1">
      <c r="A2501" s="32" t="s">
        <v>49</v>
      </c>
      <c r="E2501" s="34" t="s">
        <v>2061</v>
      </c>
    </row>
    <row r="2502" ht="13.2" customHeight="1">
      <c r="E2502" s="33" t="s">
        <v>43</v>
      </c>
    </row>
    <row r="2503" spans="1:16" ht="13.2" customHeight="1">
      <c r="A2503" t="s">
        <v>40</v>
      </c>
      <c r="B2503" s="10" t="s">
        <v>47</v>
      </c>
      <c r="C2503" s="10" t="s">
        <v>2062</v>
      </c>
      <c r="E2503" s="27" t="s">
        <v>2063</v>
      </c>
      <c r="F2503" s="28" t="s">
        <v>63</v>
      </c>
      <c r="G2503" s="29">
        <v>129.824</v>
      </c>
      <c r="H2503" s="28">
        <v>0</v>
      </c>
      <c r="I2503" s="28">
        <f>ROUND(G2503*H2503,6)</f>
        <v>0</v>
      </c>
      <c r="L2503" s="30">
        <v>0</v>
      </c>
      <c r="M2503" s="31">
        <f>ROUND(ROUND(L2503,2)*ROUND(G2503,3),2)</f>
        <v>0</v>
      </c>
      <c r="N2503" s="28" t="s">
        <v>52</v>
      </c>
      <c r="O2503">
        <f>(M2503*21)/100</f>
        <v>0</v>
      </c>
      <c r="P2503" t="s">
        <v>47</v>
      </c>
    </row>
    <row r="2504" spans="1:5" ht="13.2" customHeight="1">
      <c r="A2504" s="32" t="s">
        <v>48</v>
      </c>
      <c r="E2504" s="33" t="s">
        <v>2063</v>
      </c>
    </row>
    <row r="2505" spans="1:5" ht="327.6" customHeight="1">
      <c r="A2505" s="32" t="s">
        <v>49</v>
      </c>
      <c r="E2505" s="34" t="s">
        <v>2064</v>
      </c>
    </row>
    <row r="2506" ht="13.2" customHeight="1">
      <c r="E2506" s="33" t="s">
        <v>43</v>
      </c>
    </row>
    <row r="2507" spans="1:16" ht="13.2" customHeight="1">
      <c r="A2507" t="s">
        <v>40</v>
      </c>
      <c r="B2507" s="10" t="s">
        <v>53</v>
      </c>
      <c r="C2507" s="10" t="s">
        <v>2065</v>
      </c>
      <c r="E2507" s="27" t="s">
        <v>2066</v>
      </c>
      <c r="F2507" s="28" t="s">
        <v>155</v>
      </c>
      <c r="G2507" s="29">
        <v>17.66</v>
      </c>
      <c r="H2507" s="28">
        <v>0</v>
      </c>
      <c r="I2507" s="28">
        <f>ROUND(G2507*H2507,6)</f>
        <v>0</v>
      </c>
      <c r="L2507" s="30">
        <v>0</v>
      </c>
      <c r="M2507" s="31">
        <f>ROUND(ROUND(L2507,2)*ROUND(G2507,3),2)</f>
        <v>0</v>
      </c>
      <c r="N2507" s="28" t="s">
        <v>52</v>
      </c>
      <c r="O2507">
        <f>(M2507*21)/100</f>
        <v>0</v>
      </c>
      <c r="P2507" t="s">
        <v>47</v>
      </c>
    </row>
    <row r="2508" spans="1:5" ht="13.2" customHeight="1">
      <c r="A2508" s="32" t="s">
        <v>48</v>
      </c>
      <c r="E2508" s="33" t="s">
        <v>2066</v>
      </c>
    </row>
    <row r="2509" spans="1:5" ht="237.6" customHeight="1">
      <c r="A2509" s="32" t="s">
        <v>49</v>
      </c>
      <c r="E2509" s="34" t="s">
        <v>2067</v>
      </c>
    </row>
    <row r="2510" ht="13.2" customHeight="1">
      <c r="E2510" s="33" t="s">
        <v>2068</v>
      </c>
    </row>
    <row r="2511" spans="1:16" ht="13.2" customHeight="1">
      <c r="A2511" t="s">
        <v>40</v>
      </c>
      <c r="B2511" s="10" t="s">
        <v>60</v>
      </c>
      <c r="C2511" s="10" t="s">
        <v>2069</v>
      </c>
      <c r="E2511" s="27" t="s">
        <v>2070</v>
      </c>
      <c r="F2511" s="28" t="s">
        <v>63</v>
      </c>
      <c r="G2511" s="29">
        <v>19.732</v>
      </c>
      <c r="H2511" s="28">
        <v>0</v>
      </c>
      <c r="I2511" s="28">
        <f>ROUND(G2511*H2511,6)</f>
        <v>0</v>
      </c>
      <c r="L2511" s="30">
        <v>0</v>
      </c>
      <c r="M2511" s="31">
        <f>ROUND(ROUND(L2511,2)*ROUND(G2511,3),2)</f>
        <v>0</v>
      </c>
      <c r="N2511" s="28" t="s">
        <v>52</v>
      </c>
      <c r="O2511">
        <f>(M2511*21)/100</f>
        <v>0</v>
      </c>
      <c r="P2511" t="s">
        <v>47</v>
      </c>
    </row>
    <row r="2512" spans="1:5" ht="13.2" customHeight="1">
      <c r="A2512" s="32" t="s">
        <v>48</v>
      </c>
      <c r="E2512" s="33" t="s">
        <v>2070</v>
      </c>
    </row>
    <row r="2513" spans="1:5" ht="171.6" customHeight="1">
      <c r="A2513" s="32" t="s">
        <v>49</v>
      </c>
      <c r="E2513" s="34" t="s">
        <v>2071</v>
      </c>
    </row>
    <row r="2514" ht="13.2" customHeight="1">
      <c r="E2514" s="33" t="s">
        <v>43</v>
      </c>
    </row>
    <row r="2515" spans="1:16" ht="13.2" customHeight="1">
      <c r="A2515" t="s">
        <v>40</v>
      </c>
      <c r="B2515" s="10" t="s">
        <v>64</v>
      </c>
      <c r="C2515" s="10" t="s">
        <v>2072</v>
      </c>
      <c r="E2515" s="27" t="s">
        <v>2073</v>
      </c>
      <c r="F2515" s="28" t="s">
        <v>155</v>
      </c>
      <c r="G2515" s="29">
        <v>1.1</v>
      </c>
      <c r="H2515" s="28">
        <v>0</v>
      </c>
      <c r="I2515" s="28">
        <f>ROUND(G2515*H2515,6)</f>
        <v>0</v>
      </c>
      <c r="L2515" s="30">
        <v>0</v>
      </c>
      <c r="M2515" s="31">
        <f>ROUND(ROUND(L2515,2)*ROUND(G2515,3),2)</f>
        <v>0</v>
      </c>
      <c r="N2515" s="28" t="s">
        <v>52</v>
      </c>
      <c r="O2515">
        <f>(M2515*21)/100</f>
        <v>0</v>
      </c>
      <c r="P2515" t="s">
        <v>47</v>
      </c>
    </row>
    <row r="2516" spans="1:5" ht="13.2" customHeight="1">
      <c r="A2516" s="32" t="s">
        <v>48</v>
      </c>
      <c r="E2516" s="33" t="s">
        <v>2073</v>
      </c>
    </row>
    <row r="2517" spans="1:5" ht="327.6" customHeight="1">
      <c r="A2517" s="32" t="s">
        <v>49</v>
      </c>
      <c r="E2517" s="34" t="s">
        <v>2074</v>
      </c>
    </row>
    <row r="2518" ht="13.2" customHeight="1">
      <c r="E2518" s="33" t="s">
        <v>43</v>
      </c>
    </row>
    <row r="2519" spans="1:16" ht="13.2" customHeight="1">
      <c r="A2519" t="s">
        <v>40</v>
      </c>
      <c r="B2519" s="10" t="s">
        <v>68</v>
      </c>
      <c r="C2519" s="10" t="s">
        <v>2075</v>
      </c>
      <c r="E2519" s="27" t="s">
        <v>2076</v>
      </c>
      <c r="F2519" s="28" t="s">
        <v>155</v>
      </c>
      <c r="G2519" s="29">
        <v>2.922</v>
      </c>
      <c r="H2519" s="28">
        <v>0</v>
      </c>
      <c r="I2519" s="28">
        <f>ROUND(G2519*H2519,6)</f>
        <v>0</v>
      </c>
      <c r="L2519" s="30">
        <v>0</v>
      </c>
      <c r="M2519" s="31">
        <f>ROUND(ROUND(L2519,2)*ROUND(G2519,3),2)</f>
        <v>0</v>
      </c>
      <c r="N2519" s="28" t="s">
        <v>52</v>
      </c>
      <c r="O2519">
        <f>(M2519*21)/100</f>
        <v>0</v>
      </c>
      <c r="P2519" t="s">
        <v>47</v>
      </c>
    </row>
    <row r="2520" spans="1:5" ht="13.2" customHeight="1">
      <c r="A2520" s="32" t="s">
        <v>48</v>
      </c>
      <c r="E2520" s="33" t="s">
        <v>2076</v>
      </c>
    </row>
    <row r="2521" spans="1:5" ht="171.6" customHeight="1">
      <c r="A2521" s="32" t="s">
        <v>49</v>
      </c>
      <c r="E2521" s="34" t="s">
        <v>2077</v>
      </c>
    </row>
    <row r="2522" ht="13.2" customHeight="1">
      <c r="E2522" s="33" t="s">
        <v>43</v>
      </c>
    </row>
    <row r="2523" spans="1:16" ht="13.2" customHeight="1">
      <c r="A2523" t="s">
        <v>40</v>
      </c>
      <c r="B2523" s="10" t="s">
        <v>71</v>
      </c>
      <c r="C2523" s="10" t="s">
        <v>2078</v>
      </c>
      <c r="E2523" s="27" t="s">
        <v>2079</v>
      </c>
      <c r="F2523" s="28" t="s">
        <v>81</v>
      </c>
      <c r="G2523" s="29">
        <v>26.38</v>
      </c>
      <c r="H2523" s="28">
        <v>0</v>
      </c>
      <c r="I2523" s="28">
        <f>ROUND(G2523*H2523,6)</f>
        <v>0</v>
      </c>
      <c r="L2523" s="30">
        <v>0</v>
      </c>
      <c r="M2523" s="31">
        <f>ROUND(ROUND(L2523,2)*ROUND(G2523,3),2)</f>
        <v>0</v>
      </c>
      <c r="N2523" s="28" t="s">
        <v>52</v>
      </c>
      <c r="O2523">
        <f>(M2523*21)/100</f>
        <v>0</v>
      </c>
      <c r="P2523" t="s">
        <v>47</v>
      </c>
    </row>
    <row r="2524" spans="1:5" ht="13.2" customHeight="1">
      <c r="A2524" s="32" t="s">
        <v>48</v>
      </c>
      <c r="E2524" s="33" t="s">
        <v>2079</v>
      </c>
    </row>
    <row r="2525" spans="1:5" ht="13.2" customHeight="1">
      <c r="A2525" s="32" t="s">
        <v>49</v>
      </c>
      <c r="E2525" s="34" t="s">
        <v>2080</v>
      </c>
    </row>
    <row r="2526" ht="13.2" customHeight="1">
      <c r="E2526" s="33" t="s">
        <v>43</v>
      </c>
    </row>
    <row r="2527" spans="1:16" ht="13.2" customHeight="1">
      <c r="A2527" t="s">
        <v>40</v>
      </c>
      <c r="B2527" s="10" t="s">
        <v>74</v>
      </c>
      <c r="C2527" s="10" t="s">
        <v>2081</v>
      </c>
      <c r="E2527" s="27" t="s">
        <v>2082</v>
      </c>
      <c r="F2527" s="28" t="s">
        <v>63</v>
      </c>
      <c r="G2527" s="29">
        <v>1.984</v>
      </c>
      <c r="H2527" s="28">
        <v>0</v>
      </c>
      <c r="I2527" s="28">
        <f>ROUND(G2527*H2527,6)</f>
        <v>0</v>
      </c>
      <c r="L2527" s="30">
        <v>0</v>
      </c>
      <c r="M2527" s="31">
        <f>ROUND(ROUND(L2527,2)*ROUND(G2527,3),2)</f>
        <v>0</v>
      </c>
      <c r="N2527" s="28" t="s">
        <v>52</v>
      </c>
      <c r="O2527">
        <f>(M2527*21)/100</f>
        <v>0</v>
      </c>
      <c r="P2527" t="s">
        <v>47</v>
      </c>
    </row>
    <row r="2528" spans="1:5" ht="13.2" customHeight="1">
      <c r="A2528" s="32" t="s">
        <v>48</v>
      </c>
      <c r="E2528" s="33" t="s">
        <v>2082</v>
      </c>
    </row>
    <row r="2529" spans="1:5" ht="171.6" customHeight="1">
      <c r="A2529" s="32" t="s">
        <v>49</v>
      </c>
      <c r="E2529" s="34" t="s">
        <v>2083</v>
      </c>
    </row>
    <row r="2530" ht="13.2" customHeight="1">
      <c r="E2530" s="33" t="s">
        <v>2084</v>
      </c>
    </row>
    <row r="2531" spans="1:16" ht="13.2" customHeight="1">
      <c r="A2531" t="s">
        <v>40</v>
      </c>
      <c r="B2531" s="10" t="s">
        <v>78</v>
      </c>
      <c r="C2531" s="10" t="s">
        <v>2085</v>
      </c>
      <c r="E2531" s="27" t="s">
        <v>2086</v>
      </c>
      <c r="F2531" s="28" t="s">
        <v>63</v>
      </c>
      <c r="G2531" s="29">
        <v>47.148</v>
      </c>
      <c r="H2531" s="28">
        <v>0</v>
      </c>
      <c r="I2531" s="28">
        <f>ROUND(G2531*H2531,6)</f>
        <v>0</v>
      </c>
      <c r="L2531" s="30">
        <v>0</v>
      </c>
      <c r="M2531" s="31">
        <f>ROUND(ROUND(L2531,2)*ROUND(G2531,3),2)</f>
        <v>0</v>
      </c>
      <c r="N2531" s="28" t="s">
        <v>52</v>
      </c>
      <c r="O2531">
        <f>(M2531*21)/100</f>
        <v>0</v>
      </c>
      <c r="P2531" t="s">
        <v>47</v>
      </c>
    </row>
    <row r="2532" spans="1:5" ht="13.2" customHeight="1">
      <c r="A2532" s="32" t="s">
        <v>48</v>
      </c>
      <c r="E2532" s="33" t="s">
        <v>2086</v>
      </c>
    </row>
    <row r="2533" spans="1:5" ht="327.6" customHeight="1">
      <c r="A2533" s="32" t="s">
        <v>49</v>
      </c>
      <c r="E2533" s="34" t="s">
        <v>2087</v>
      </c>
    </row>
    <row r="2534" ht="13.2" customHeight="1">
      <c r="E2534" s="33" t="s">
        <v>2084</v>
      </c>
    </row>
    <row r="2535" spans="1:16" ht="13.2" customHeight="1">
      <c r="A2535" t="s">
        <v>40</v>
      </c>
      <c r="B2535" s="10" t="s">
        <v>83</v>
      </c>
      <c r="C2535" s="10" t="s">
        <v>2088</v>
      </c>
      <c r="E2535" s="27" t="s">
        <v>2089</v>
      </c>
      <c r="F2535" s="28" t="s">
        <v>63</v>
      </c>
      <c r="G2535" s="29">
        <v>77.294</v>
      </c>
      <c r="H2535" s="28">
        <v>0</v>
      </c>
      <c r="I2535" s="28">
        <f>ROUND(G2535*H2535,6)</f>
        <v>0</v>
      </c>
      <c r="L2535" s="30">
        <v>0</v>
      </c>
      <c r="M2535" s="31">
        <f>ROUND(ROUND(L2535,2)*ROUND(G2535,3),2)</f>
        <v>0</v>
      </c>
      <c r="N2535" s="28" t="s">
        <v>52</v>
      </c>
      <c r="O2535">
        <f>(M2535*21)/100</f>
        <v>0</v>
      </c>
      <c r="P2535" t="s">
        <v>47</v>
      </c>
    </row>
    <row r="2536" spans="1:5" ht="13.2" customHeight="1">
      <c r="A2536" s="32" t="s">
        <v>48</v>
      </c>
      <c r="E2536" s="33" t="s">
        <v>2089</v>
      </c>
    </row>
    <row r="2537" spans="1:5" ht="327.6" customHeight="1">
      <c r="A2537" s="32" t="s">
        <v>49</v>
      </c>
      <c r="E2537" s="34" t="s">
        <v>2090</v>
      </c>
    </row>
    <row r="2538" ht="13.2" customHeight="1">
      <c r="E2538" s="33" t="s">
        <v>2091</v>
      </c>
    </row>
    <row r="2539" spans="1:16" ht="13.2" customHeight="1">
      <c r="A2539" t="s">
        <v>40</v>
      </c>
      <c r="B2539" s="10" t="s">
        <v>86</v>
      </c>
      <c r="C2539" s="10" t="s">
        <v>2092</v>
      </c>
      <c r="E2539" s="27" t="s">
        <v>2093</v>
      </c>
      <c r="F2539" s="28" t="s">
        <v>155</v>
      </c>
      <c r="G2539" s="29">
        <v>0.209</v>
      </c>
      <c r="H2539" s="28">
        <v>0</v>
      </c>
      <c r="I2539" s="28">
        <f>ROUND(G2539*H2539,6)</f>
        <v>0</v>
      </c>
      <c r="L2539" s="30">
        <v>0</v>
      </c>
      <c r="M2539" s="31">
        <f>ROUND(ROUND(L2539,2)*ROUND(G2539,3),2)</f>
        <v>0</v>
      </c>
      <c r="N2539" s="28" t="s">
        <v>52</v>
      </c>
      <c r="O2539">
        <f>(M2539*21)/100</f>
        <v>0</v>
      </c>
      <c r="P2539" t="s">
        <v>47</v>
      </c>
    </row>
    <row r="2540" spans="1:5" ht="13.2" customHeight="1">
      <c r="A2540" s="32" t="s">
        <v>48</v>
      </c>
      <c r="E2540" s="33" t="s">
        <v>2094</v>
      </c>
    </row>
    <row r="2541" spans="1:5" ht="52.8" customHeight="1">
      <c r="A2541" s="32" t="s">
        <v>49</v>
      </c>
      <c r="E2541" s="34" t="s">
        <v>2095</v>
      </c>
    </row>
    <row r="2542" ht="13.2" customHeight="1">
      <c r="E2542" s="33" t="s">
        <v>43</v>
      </c>
    </row>
    <row r="2543" spans="1:16" ht="13.2" customHeight="1">
      <c r="A2543" t="s">
        <v>40</v>
      </c>
      <c r="B2543" s="10" t="s">
        <v>90</v>
      </c>
      <c r="C2543" s="10" t="s">
        <v>2096</v>
      </c>
      <c r="E2543" s="27" t="s">
        <v>2097</v>
      </c>
      <c r="F2543" s="28" t="s">
        <v>63</v>
      </c>
      <c r="G2543" s="29">
        <v>86.2</v>
      </c>
      <c r="H2543" s="28">
        <v>0</v>
      </c>
      <c r="I2543" s="28">
        <f>ROUND(G2543*H2543,6)</f>
        <v>0</v>
      </c>
      <c r="L2543" s="30">
        <v>0</v>
      </c>
      <c r="M2543" s="31">
        <f>ROUND(ROUND(L2543,2)*ROUND(G2543,3),2)</f>
        <v>0</v>
      </c>
      <c r="N2543" s="28" t="s">
        <v>52</v>
      </c>
      <c r="O2543">
        <f>(M2543*21)/100</f>
        <v>0</v>
      </c>
      <c r="P2543" t="s">
        <v>47</v>
      </c>
    </row>
    <row r="2544" spans="1:5" ht="13.2" customHeight="1">
      <c r="A2544" s="32" t="s">
        <v>48</v>
      </c>
      <c r="E2544" s="33" t="s">
        <v>2097</v>
      </c>
    </row>
    <row r="2545" spans="1:5" ht="105.6" customHeight="1">
      <c r="A2545" s="32" t="s">
        <v>49</v>
      </c>
      <c r="E2545" s="34" t="s">
        <v>2098</v>
      </c>
    </row>
    <row r="2546" ht="13.2" customHeight="1">
      <c r="E2546" s="33" t="s">
        <v>2099</v>
      </c>
    </row>
    <row r="2547" spans="1:16" ht="13.2" customHeight="1">
      <c r="A2547" t="s">
        <v>40</v>
      </c>
      <c r="B2547" s="10" t="s">
        <v>96</v>
      </c>
      <c r="C2547" s="10" t="s">
        <v>2100</v>
      </c>
      <c r="E2547" s="27" t="s">
        <v>2101</v>
      </c>
      <c r="F2547" s="28" t="s">
        <v>63</v>
      </c>
      <c r="G2547" s="29">
        <v>107.6</v>
      </c>
      <c r="H2547" s="28">
        <v>0</v>
      </c>
      <c r="I2547" s="28">
        <f>ROUND(G2547*H2547,6)</f>
        <v>0</v>
      </c>
      <c r="L2547" s="30">
        <v>0</v>
      </c>
      <c r="M2547" s="31">
        <f>ROUND(ROUND(L2547,2)*ROUND(G2547,3),2)</f>
        <v>0</v>
      </c>
      <c r="N2547" s="28" t="s">
        <v>52</v>
      </c>
      <c r="O2547">
        <f>(M2547*21)/100</f>
        <v>0</v>
      </c>
      <c r="P2547" t="s">
        <v>47</v>
      </c>
    </row>
    <row r="2548" spans="1:5" ht="13.2" customHeight="1">
      <c r="A2548" s="32" t="s">
        <v>48</v>
      </c>
      <c r="E2548" s="33" t="s">
        <v>2101</v>
      </c>
    </row>
    <row r="2549" spans="1:5" ht="316.8" customHeight="1">
      <c r="A2549" s="32" t="s">
        <v>49</v>
      </c>
      <c r="E2549" s="34" t="s">
        <v>2102</v>
      </c>
    </row>
    <row r="2550" ht="13.2" customHeight="1">
      <c r="E2550" s="33" t="s">
        <v>2099</v>
      </c>
    </row>
    <row r="2551" spans="1:16" ht="13.2" customHeight="1">
      <c r="A2551" t="s">
        <v>40</v>
      </c>
      <c r="B2551" s="10" t="s">
        <v>99</v>
      </c>
      <c r="C2551" s="10" t="s">
        <v>2103</v>
      </c>
      <c r="E2551" s="27" t="s">
        <v>2104</v>
      </c>
      <c r="F2551" s="28" t="s">
        <v>63</v>
      </c>
      <c r="G2551" s="29">
        <v>1485.962</v>
      </c>
      <c r="H2551" s="28">
        <v>0</v>
      </c>
      <c r="I2551" s="28">
        <f>ROUND(G2551*H2551,6)</f>
        <v>0</v>
      </c>
      <c r="L2551" s="30">
        <v>0</v>
      </c>
      <c r="M2551" s="31">
        <f>ROUND(ROUND(L2551,2)*ROUND(G2551,3),2)</f>
        <v>0</v>
      </c>
      <c r="N2551" s="28" t="s">
        <v>52</v>
      </c>
      <c r="O2551">
        <f>(M2551*21)/100</f>
        <v>0</v>
      </c>
      <c r="P2551" t="s">
        <v>47</v>
      </c>
    </row>
    <row r="2552" spans="1:5" ht="13.2" customHeight="1">
      <c r="A2552" s="32" t="s">
        <v>48</v>
      </c>
      <c r="E2552" s="33" t="s">
        <v>2104</v>
      </c>
    </row>
    <row r="2553" spans="1:5" ht="327.6" customHeight="1">
      <c r="A2553" s="32" t="s">
        <v>49</v>
      </c>
      <c r="E2553" s="34" t="s">
        <v>2105</v>
      </c>
    </row>
    <row r="2554" ht="13.2" customHeight="1">
      <c r="E2554" s="33" t="s">
        <v>2099</v>
      </c>
    </row>
    <row r="2555" spans="1:13" ht="13.2" customHeight="1">
      <c r="A2555" t="s">
        <v>37</v>
      </c>
      <c r="C2555" s="11" t="s">
        <v>1934</v>
      </c>
      <c r="E2555" s="35" t="s">
        <v>1935</v>
      </c>
      <c r="J2555" s="31">
        <f>0</f>
        <v>0</v>
      </c>
      <c r="K2555" s="31">
        <f>0</f>
        <v>0</v>
      </c>
      <c r="L2555" s="31">
        <f>0+L2556+L2560+L2564+L2568+L2572+L2576+L2580+L2584+L2588+L2592+L2596+L2600+L2604+L2608+L2612+L2616+L2620+L2624+L2628</f>
        <v>0</v>
      </c>
      <c r="M2555" s="31">
        <f>0+M2556+M2560+M2564+M2568+M2572+M2576+M2580+M2584+M2588+M2592+M2596+M2600+M2604+M2608+M2612+M2616+M2620+M2624+M2628</f>
        <v>0</v>
      </c>
    </row>
    <row r="2556" spans="1:16" ht="13.2" customHeight="1">
      <c r="A2556" t="s">
        <v>40</v>
      </c>
      <c r="B2556" s="10" t="s">
        <v>102</v>
      </c>
      <c r="C2556" s="10" t="s">
        <v>2106</v>
      </c>
      <c r="E2556" s="27" t="s">
        <v>2107</v>
      </c>
      <c r="F2556" s="28" t="s">
        <v>155</v>
      </c>
      <c r="G2556" s="29">
        <v>60</v>
      </c>
      <c r="H2556" s="28">
        <v>0</v>
      </c>
      <c r="I2556" s="28">
        <f>ROUND(G2556*H2556,6)</f>
        <v>0</v>
      </c>
      <c r="L2556" s="30">
        <v>0</v>
      </c>
      <c r="M2556" s="31">
        <f>ROUND(ROUND(L2556,2)*ROUND(G2556,3),2)</f>
        <v>0</v>
      </c>
      <c r="N2556" s="28" t="s">
        <v>52</v>
      </c>
      <c r="O2556">
        <f>(M2556*21)/100</f>
        <v>0</v>
      </c>
      <c r="P2556" t="s">
        <v>47</v>
      </c>
    </row>
    <row r="2557" spans="1:5" ht="13.2" customHeight="1">
      <c r="A2557" s="32" t="s">
        <v>48</v>
      </c>
      <c r="E2557" s="33" t="s">
        <v>2108</v>
      </c>
    </row>
    <row r="2558" spans="1:5" ht="13.2" customHeight="1">
      <c r="A2558" s="32" t="s">
        <v>49</v>
      </c>
      <c r="E2558" s="34" t="s">
        <v>2109</v>
      </c>
    </row>
    <row r="2559" ht="13.2" customHeight="1">
      <c r="E2559" s="33" t="s">
        <v>2110</v>
      </c>
    </row>
    <row r="2560" spans="1:16" ht="13.2" customHeight="1">
      <c r="A2560" t="s">
        <v>40</v>
      </c>
      <c r="B2560" s="10" t="s">
        <v>107</v>
      </c>
      <c r="C2560" s="10" t="s">
        <v>2111</v>
      </c>
      <c r="E2560" s="27" t="s">
        <v>2112</v>
      </c>
      <c r="F2560" s="28" t="s">
        <v>155</v>
      </c>
      <c r="G2560" s="29">
        <v>300</v>
      </c>
      <c r="H2560" s="28">
        <v>0</v>
      </c>
      <c r="I2560" s="28">
        <f>ROUND(G2560*H2560,6)</f>
        <v>0</v>
      </c>
      <c r="L2560" s="30">
        <v>0</v>
      </c>
      <c r="M2560" s="31">
        <f>ROUND(ROUND(L2560,2)*ROUND(G2560,3),2)</f>
        <v>0</v>
      </c>
      <c r="N2560" s="28" t="s">
        <v>52</v>
      </c>
      <c r="O2560">
        <f>(M2560*21)/100</f>
        <v>0</v>
      </c>
      <c r="P2560" t="s">
        <v>47</v>
      </c>
    </row>
    <row r="2561" spans="1:5" ht="13.2" customHeight="1">
      <c r="A2561" s="32" t="s">
        <v>48</v>
      </c>
      <c r="E2561" s="33" t="s">
        <v>2113</v>
      </c>
    </row>
    <row r="2562" spans="1:5" ht="13.2" customHeight="1">
      <c r="A2562" s="32" t="s">
        <v>49</v>
      </c>
      <c r="E2562" s="34" t="s">
        <v>43</v>
      </c>
    </row>
    <row r="2563" ht="13.2" customHeight="1">
      <c r="E2563" s="33" t="s">
        <v>2110</v>
      </c>
    </row>
    <row r="2564" spans="1:16" ht="13.2" customHeight="1">
      <c r="A2564" t="s">
        <v>40</v>
      </c>
      <c r="B2564" s="10" t="s">
        <v>110</v>
      </c>
      <c r="C2564" s="10" t="s">
        <v>2114</v>
      </c>
      <c r="E2564" s="27" t="s">
        <v>2115</v>
      </c>
      <c r="F2564" s="28" t="s">
        <v>155</v>
      </c>
      <c r="G2564" s="29">
        <v>50</v>
      </c>
      <c r="H2564" s="28">
        <v>0</v>
      </c>
      <c r="I2564" s="28">
        <f>ROUND(G2564*H2564,6)</f>
        <v>0</v>
      </c>
      <c r="L2564" s="30">
        <v>0</v>
      </c>
      <c r="M2564" s="31">
        <f>ROUND(ROUND(L2564,2)*ROUND(G2564,3),2)</f>
        <v>0</v>
      </c>
      <c r="N2564" s="28" t="s">
        <v>52</v>
      </c>
      <c r="O2564">
        <f>(M2564*21)/100</f>
        <v>0</v>
      </c>
      <c r="P2564" t="s">
        <v>47</v>
      </c>
    </row>
    <row r="2565" spans="1:5" ht="13.2" customHeight="1">
      <c r="A2565" s="32" t="s">
        <v>48</v>
      </c>
      <c r="E2565" s="33" t="s">
        <v>2116</v>
      </c>
    </row>
    <row r="2566" spans="1:5" ht="13.2" customHeight="1">
      <c r="A2566" s="32" t="s">
        <v>49</v>
      </c>
      <c r="E2566" s="34" t="s">
        <v>2117</v>
      </c>
    </row>
    <row r="2567" ht="13.2" customHeight="1">
      <c r="E2567" s="33" t="s">
        <v>2110</v>
      </c>
    </row>
    <row r="2568" spans="1:16" ht="13.2" customHeight="1">
      <c r="A2568" t="s">
        <v>40</v>
      </c>
      <c r="B2568" s="10" t="s">
        <v>113</v>
      </c>
      <c r="C2568" s="10" t="s">
        <v>2118</v>
      </c>
      <c r="E2568" s="27" t="s">
        <v>2119</v>
      </c>
      <c r="F2568" s="28" t="s">
        <v>155</v>
      </c>
      <c r="G2568" s="29">
        <v>250</v>
      </c>
      <c r="H2568" s="28">
        <v>0</v>
      </c>
      <c r="I2568" s="28">
        <f>ROUND(G2568*H2568,6)</f>
        <v>0</v>
      </c>
      <c r="L2568" s="30">
        <v>0</v>
      </c>
      <c r="M2568" s="31">
        <f>ROUND(ROUND(L2568,2)*ROUND(G2568,3),2)</f>
        <v>0</v>
      </c>
      <c r="N2568" s="28" t="s">
        <v>52</v>
      </c>
      <c r="O2568">
        <f>(M2568*21)/100</f>
        <v>0</v>
      </c>
      <c r="P2568" t="s">
        <v>47</v>
      </c>
    </row>
    <row r="2569" spans="1:5" ht="13.2" customHeight="1">
      <c r="A2569" s="32" t="s">
        <v>48</v>
      </c>
      <c r="E2569" s="33" t="s">
        <v>2120</v>
      </c>
    </row>
    <row r="2570" spans="1:5" ht="13.2" customHeight="1">
      <c r="A2570" s="32" t="s">
        <v>49</v>
      </c>
      <c r="E2570" s="34" t="s">
        <v>43</v>
      </c>
    </row>
    <row r="2571" ht="13.2" customHeight="1">
      <c r="E2571" s="33" t="s">
        <v>2110</v>
      </c>
    </row>
    <row r="2572" spans="1:16" ht="13.2" customHeight="1">
      <c r="A2572" t="s">
        <v>40</v>
      </c>
      <c r="B2572" s="10" t="s">
        <v>118</v>
      </c>
      <c r="C2572" s="10" t="s">
        <v>1936</v>
      </c>
      <c r="E2572" s="27" t="s">
        <v>1937</v>
      </c>
      <c r="F2572" s="28" t="s">
        <v>148</v>
      </c>
      <c r="G2572" s="29">
        <v>407.39</v>
      </c>
      <c r="H2572" s="28">
        <v>0</v>
      </c>
      <c r="I2572" s="28">
        <f>ROUND(G2572*H2572,6)</f>
        <v>0</v>
      </c>
      <c r="L2572" s="30">
        <v>0</v>
      </c>
      <c r="M2572" s="31">
        <f>ROUND(ROUND(L2572,2)*ROUND(G2572,3),2)</f>
        <v>0</v>
      </c>
      <c r="N2572" s="28" t="s">
        <v>52</v>
      </c>
      <c r="O2572">
        <f>(M2572*21)/100</f>
        <v>0</v>
      </c>
      <c r="P2572" t="s">
        <v>47</v>
      </c>
    </row>
    <row r="2573" spans="1:5" ht="13.2" customHeight="1">
      <c r="A2573" s="32" t="s">
        <v>48</v>
      </c>
      <c r="E2573" s="33" t="s">
        <v>1937</v>
      </c>
    </row>
    <row r="2574" spans="1:5" ht="13.2" customHeight="1">
      <c r="A2574" s="32" t="s">
        <v>49</v>
      </c>
      <c r="E2574" s="34" t="s">
        <v>43</v>
      </c>
    </row>
    <row r="2575" ht="13.2" customHeight="1">
      <c r="E2575" s="33" t="s">
        <v>1938</v>
      </c>
    </row>
    <row r="2576" spans="1:16" ht="13.2" customHeight="1">
      <c r="A2576" t="s">
        <v>40</v>
      </c>
      <c r="B2576" s="10" t="s">
        <v>124</v>
      </c>
      <c r="C2576" s="10" t="s">
        <v>1939</v>
      </c>
      <c r="E2576" s="27" t="s">
        <v>1940</v>
      </c>
      <c r="F2576" s="28" t="s">
        <v>148</v>
      </c>
      <c r="G2576" s="29">
        <v>2036.95</v>
      </c>
      <c r="H2576" s="28">
        <v>0</v>
      </c>
      <c r="I2576" s="28">
        <f>ROUND(G2576*H2576,6)</f>
        <v>0</v>
      </c>
      <c r="L2576" s="30">
        <v>0</v>
      </c>
      <c r="M2576" s="31">
        <f>ROUND(ROUND(L2576,2)*ROUND(G2576,3),2)</f>
        <v>0</v>
      </c>
      <c r="N2576" s="28" t="s">
        <v>52</v>
      </c>
      <c r="O2576">
        <f>(M2576*21)/100</f>
        <v>0</v>
      </c>
      <c r="P2576" t="s">
        <v>47</v>
      </c>
    </row>
    <row r="2577" spans="1:5" ht="13.2" customHeight="1">
      <c r="A2577" s="32" t="s">
        <v>48</v>
      </c>
      <c r="E2577" s="33" t="s">
        <v>1941</v>
      </c>
    </row>
    <row r="2578" spans="1:5" ht="13.2" customHeight="1">
      <c r="A2578" s="32" t="s">
        <v>49</v>
      </c>
      <c r="E2578" s="34" t="s">
        <v>43</v>
      </c>
    </row>
    <row r="2579" ht="13.2" customHeight="1">
      <c r="E2579" s="33" t="s">
        <v>1938</v>
      </c>
    </row>
    <row r="2580" spans="1:16" ht="13.2" customHeight="1">
      <c r="A2580" t="s">
        <v>40</v>
      </c>
      <c r="B2580" s="10" t="s">
        <v>127</v>
      </c>
      <c r="C2580" s="10" t="s">
        <v>1942</v>
      </c>
      <c r="E2580" s="27" t="s">
        <v>1943</v>
      </c>
      <c r="F2580" s="28" t="s">
        <v>81</v>
      </c>
      <c r="G2580" s="29">
        <v>20</v>
      </c>
      <c r="H2580" s="28">
        <v>0</v>
      </c>
      <c r="I2580" s="28">
        <f>ROUND(G2580*H2580,6)</f>
        <v>0</v>
      </c>
      <c r="L2580" s="30">
        <v>0</v>
      </c>
      <c r="M2580" s="31">
        <f>ROUND(ROUND(L2580,2)*ROUND(G2580,3),2)</f>
        <v>0</v>
      </c>
      <c r="N2580" s="28" t="s">
        <v>52</v>
      </c>
      <c r="O2580">
        <f>(M2580*21)/100</f>
        <v>0</v>
      </c>
      <c r="P2580" t="s">
        <v>47</v>
      </c>
    </row>
    <row r="2581" spans="1:5" ht="13.2" customHeight="1">
      <c r="A2581" s="32" t="s">
        <v>48</v>
      </c>
      <c r="E2581" s="33" t="s">
        <v>1943</v>
      </c>
    </row>
    <row r="2582" spans="1:5" ht="13.2" customHeight="1">
      <c r="A2582" s="32" t="s">
        <v>49</v>
      </c>
      <c r="E2582" s="34" t="s">
        <v>43</v>
      </c>
    </row>
    <row r="2583" ht="13.2" customHeight="1">
      <c r="E2583" s="33" t="s">
        <v>1944</v>
      </c>
    </row>
    <row r="2584" spans="1:16" ht="13.2" customHeight="1">
      <c r="A2584" t="s">
        <v>40</v>
      </c>
      <c r="B2584" s="10" t="s">
        <v>130</v>
      </c>
      <c r="C2584" s="10" t="s">
        <v>1945</v>
      </c>
      <c r="E2584" s="27" t="s">
        <v>1946</v>
      </c>
      <c r="F2584" s="28" t="s">
        <v>81</v>
      </c>
      <c r="G2584" s="29">
        <v>300</v>
      </c>
      <c r="H2584" s="28">
        <v>0</v>
      </c>
      <c r="I2584" s="28">
        <f>ROUND(G2584*H2584,6)</f>
        <v>0</v>
      </c>
      <c r="L2584" s="30">
        <v>0</v>
      </c>
      <c r="M2584" s="31">
        <f>ROUND(ROUND(L2584,2)*ROUND(G2584,3),2)</f>
        <v>0</v>
      </c>
      <c r="N2584" s="28" t="s">
        <v>52</v>
      </c>
      <c r="O2584">
        <f>(M2584*21)/100</f>
        <v>0</v>
      </c>
      <c r="P2584" t="s">
        <v>47</v>
      </c>
    </row>
    <row r="2585" spans="1:5" ht="13.2" customHeight="1">
      <c r="A2585" s="32" t="s">
        <v>48</v>
      </c>
      <c r="E2585" s="33" t="s">
        <v>1946</v>
      </c>
    </row>
    <row r="2586" spans="1:5" ht="13.2" customHeight="1">
      <c r="A2586" s="32" t="s">
        <v>49</v>
      </c>
      <c r="E2586" s="34" t="s">
        <v>43</v>
      </c>
    </row>
    <row r="2587" ht="13.2" customHeight="1">
      <c r="E2587" s="33" t="s">
        <v>1944</v>
      </c>
    </row>
    <row r="2588" spans="1:16" ht="13.2" customHeight="1">
      <c r="A2588" t="s">
        <v>40</v>
      </c>
      <c r="B2588" s="10" t="s">
        <v>134</v>
      </c>
      <c r="C2588" s="10" t="s">
        <v>1947</v>
      </c>
      <c r="E2588" s="27" t="s">
        <v>1948</v>
      </c>
      <c r="F2588" s="28" t="s">
        <v>148</v>
      </c>
      <c r="G2588" s="29">
        <v>407.39</v>
      </c>
      <c r="H2588" s="28">
        <v>0</v>
      </c>
      <c r="I2588" s="28">
        <f>ROUND(G2588*H2588,6)</f>
        <v>0</v>
      </c>
      <c r="L2588" s="30">
        <v>0</v>
      </c>
      <c r="M2588" s="31">
        <f>ROUND(ROUND(L2588,2)*ROUND(G2588,3),2)</f>
        <v>0</v>
      </c>
      <c r="N2588" s="28" t="s">
        <v>52</v>
      </c>
      <c r="O2588">
        <f>(M2588*21)/100</f>
        <v>0</v>
      </c>
      <c r="P2588" t="s">
        <v>47</v>
      </c>
    </row>
    <row r="2589" spans="1:5" ht="13.2" customHeight="1">
      <c r="A2589" s="32" t="s">
        <v>48</v>
      </c>
      <c r="E2589" s="33" t="s">
        <v>1948</v>
      </c>
    </row>
    <row r="2590" spans="1:5" ht="13.2" customHeight="1">
      <c r="A2590" s="32" t="s">
        <v>49</v>
      </c>
      <c r="E2590" s="34" t="s">
        <v>43</v>
      </c>
    </row>
    <row r="2591" ht="13.2" customHeight="1">
      <c r="E2591" s="33" t="s">
        <v>1949</v>
      </c>
    </row>
    <row r="2592" spans="1:16" ht="13.2" customHeight="1">
      <c r="A2592" t="s">
        <v>40</v>
      </c>
      <c r="B2592" s="10" t="s">
        <v>121</v>
      </c>
      <c r="C2592" s="10" t="s">
        <v>1950</v>
      </c>
      <c r="E2592" s="27" t="s">
        <v>1951</v>
      </c>
      <c r="F2592" s="28" t="s">
        <v>148</v>
      </c>
      <c r="G2592" s="29">
        <v>2036.95</v>
      </c>
      <c r="H2592" s="28">
        <v>0</v>
      </c>
      <c r="I2592" s="28">
        <f>ROUND(G2592*H2592,6)</f>
        <v>0</v>
      </c>
      <c r="L2592" s="30">
        <v>0</v>
      </c>
      <c r="M2592" s="31">
        <f>ROUND(ROUND(L2592,2)*ROUND(G2592,3),2)</f>
        <v>0</v>
      </c>
      <c r="N2592" s="28" t="s">
        <v>52</v>
      </c>
      <c r="O2592">
        <f>(M2592*21)/100</f>
        <v>0</v>
      </c>
      <c r="P2592" t="s">
        <v>47</v>
      </c>
    </row>
    <row r="2593" spans="1:5" ht="13.2" customHeight="1">
      <c r="A2593" s="32" t="s">
        <v>48</v>
      </c>
      <c r="E2593" s="33" t="s">
        <v>1951</v>
      </c>
    </row>
    <row r="2594" spans="1:5" ht="13.2" customHeight="1">
      <c r="A2594" s="32" t="s">
        <v>49</v>
      </c>
      <c r="E2594" s="34" t="s">
        <v>43</v>
      </c>
    </row>
    <row r="2595" ht="13.2" customHeight="1">
      <c r="E2595" s="33" t="s">
        <v>1949</v>
      </c>
    </row>
    <row r="2596" spans="1:16" ht="13.2" customHeight="1">
      <c r="A2596" t="s">
        <v>40</v>
      </c>
      <c r="B2596" s="10" t="s">
        <v>137</v>
      </c>
      <c r="C2596" s="10" t="s">
        <v>2121</v>
      </c>
      <c r="E2596" s="27" t="s">
        <v>2122</v>
      </c>
      <c r="F2596" s="28" t="s">
        <v>148</v>
      </c>
      <c r="G2596" s="29">
        <v>407.39</v>
      </c>
      <c r="H2596" s="28">
        <v>0</v>
      </c>
      <c r="I2596" s="28">
        <f>ROUND(G2596*H2596,6)</f>
        <v>0</v>
      </c>
      <c r="L2596" s="30">
        <v>0</v>
      </c>
      <c r="M2596" s="31">
        <f>ROUND(ROUND(L2596,2)*ROUND(G2596,3),2)</f>
        <v>0</v>
      </c>
      <c r="N2596" s="28" t="s">
        <v>52</v>
      </c>
      <c r="O2596">
        <f>(M2596*21)/100</f>
        <v>0</v>
      </c>
      <c r="P2596" t="s">
        <v>47</v>
      </c>
    </row>
    <row r="2597" spans="1:5" ht="13.2" customHeight="1">
      <c r="A2597" s="32" t="s">
        <v>48</v>
      </c>
      <c r="E2597" s="33" t="s">
        <v>2122</v>
      </c>
    </row>
    <row r="2598" spans="1:5" ht="13.2" customHeight="1">
      <c r="A2598" s="32" t="s">
        <v>49</v>
      </c>
      <c r="E2598" s="34" t="s">
        <v>43</v>
      </c>
    </row>
    <row r="2599" ht="13.2" customHeight="1">
      <c r="E2599" s="33" t="s">
        <v>2123</v>
      </c>
    </row>
    <row r="2600" spans="1:16" ht="13.2" customHeight="1">
      <c r="A2600" t="s">
        <v>40</v>
      </c>
      <c r="B2600" s="10" t="s">
        <v>229</v>
      </c>
      <c r="C2600" s="10" t="s">
        <v>2124</v>
      </c>
      <c r="E2600" s="27" t="s">
        <v>2125</v>
      </c>
      <c r="F2600" s="28" t="s">
        <v>148</v>
      </c>
      <c r="G2600" s="29">
        <v>122.217</v>
      </c>
      <c r="H2600" s="28">
        <v>0</v>
      </c>
      <c r="I2600" s="28">
        <f>ROUND(G2600*H2600,6)</f>
        <v>0</v>
      </c>
      <c r="L2600" s="30">
        <v>0</v>
      </c>
      <c r="M2600" s="31">
        <f>ROUND(ROUND(L2600,2)*ROUND(G2600,3),2)</f>
        <v>0</v>
      </c>
      <c r="N2600" s="28" t="s">
        <v>52</v>
      </c>
      <c r="O2600">
        <f>(M2600*21)/100</f>
        <v>0</v>
      </c>
      <c r="P2600" t="s">
        <v>47</v>
      </c>
    </row>
    <row r="2601" spans="1:5" ht="13.2" customHeight="1">
      <c r="A2601" s="32" t="s">
        <v>48</v>
      </c>
      <c r="E2601" s="33" t="s">
        <v>2125</v>
      </c>
    </row>
    <row r="2602" spans="1:5" ht="13.2" customHeight="1">
      <c r="A2602" s="32" t="s">
        <v>49</v>
      </c>
      <c r="E2602" s="34" t="s">
        <v>43</v>
      </c>
    </row>
    <row r="2603" ht="13.2" customHeight="1">
      <c r="E2603" s="33" t="s">
        <v>1954</v>
      </c>
    </row>
    <row r="2604" spans="1:16" ht="13.2" customHeight="1">
      <c r="A2604" t="s">
        <v>40</v>
      </c>
      <c r="B2604" s="10" t="s">
        <v>233</v>
      </c>
      <c r="C2604" s="10" t="s">
        <v>2126</v>
      </c>
      <c r="E2604" s="27" t="s">
        <v>2127</v>
      </c>
      <c r="F2604" s="28" t="s">
        <v>148</v>
      </c>
      <c r="G2604" s="29">
        <v>81.478</v>
      </c>
      <c r="H2604" s="28">
        <v>0</v>
      </c>
      <c r="I2604" s="28">
        <f>ROUND(G2604*H2604,6)</f>
        <v>0</v>
      </c>
      <c r="L2604" s="30">
        <v>0</v>
      </c>
      <c r="M2604" s="31">
        <f>ROUND(ROUND(L2604,2)*ROUND(G2604,3),2)</f>
        <v>0</v>
      </c>
      <c r="N2604" s="28" t="s">
        <v>52</v>
      </c>
      <c r="O2604">
        <f>(M2604*21)/100</f>
        <v>0</v>
      </c>
      <c r="P2604" t="s">
        <v>47</v>
      </c>
    </row>
    <row r="2605" spans="1:5" ht="13.2" customHeight="1">
      <c r="A2605" s="32" t="s">
        <v>48</v>
      </c>
      <c r="E2605" s="33" t="s">
        <v>2127</v>
      </c>
    </row>
    <row r="2606" spans="1:5" ht="13.2" customHeight="1">
      <c r="A2606" s="32" t="s">
        <v>49</v>
      </c>
      <c r="E2606" s="34" t="s">
        <v>43</v>
      </c>
    </row>
    <row r="2607" ht="13.2" customHeight="1">
      <c r="E2607" s="33" t="s">
        <v>1954</v>
      </c>
    </row>
    <row r="2608" spans="1:16" ht="13.2" customHeight="1">
      <c r="A2608" t="s">
        <v>40</v>
      </c>
      <c r="B2608" s="10" t="s">
        <v>237</v>
      </c>
      <c r="C2608" s="10" t="s">
        <v>1952</v>
      </c>
      <c r="E2608" s="27" t="s">
        <v>1953</v>
      </c>
      <c r="F2608" s="28" t="s">
        <v>148</v>
      </c>
      <c r="G2608" s="29">
        <v>81.478</v>
      </c>
      <c r="H2608" s="28">
        <v>0</v>
      </c>
      <c r="I2608" s="28">
        <f>ROUND(G2608*H2608,6)</f>
        <v>0</v>
      </c>
      <c r="L2608" s="30">
        <v>0</v>
      </c>
      <c r="M2608" s="31">
        <f>ROUND(ROUND(L2608,2)*ROUND(G2608,3),2)</f>
        <v>0</v>
      </c>
      <c r="N2608" s="28" t="s">
        <v>52</v>
      </c>
      <c r="O2608">
        <f>(M2608*21)/100</f>
        <v>0</v>
      </c>
      <c r="P2608" t="s">
        <v>47</v>
      </c>
    </row>
    <row r="2609" spans="1:5" ht="13.2" customHeight="1">
      <c r="A2609" s="32" t="s">
        <v>48</v>
      </c>
      <c r="E2609" s="33" t="s">
        <v>1953</v>
      </c>
    </row>
    <row r="2610" spans="1:5" ht="13.2" customHeight="1">
      <c r="A2610" s="32" t="s">
        <v>49</v>
      </c>
      <c r="E2610" s="34" t="s">
        <v>43</v>
      </c>
    </row>
    <row r="2611" ht="13.2" customHeight="1">
      <c r="E2611" s="33" t="s">
        <v>1954</v>
      </c>
    </row>
    <row r="2612" spans="1:16" ht="13.2" customHeight="1">
      <c r="A2612" t="s">
        <v>40</v>
      </c>
      <c r="B2612" s="10" t="s">
        <v>240</v>
      </c>
      <c r="C2612" s="10" t="s">
        <v>2128</v>
      </c>
      <c r="E2612" s="27" t="s">
        <v>2129</v>
      </c>
      <c r="F2612" s="28" t="s">
        <v>148</v>
      </c>
      <c r="G2612" s="29">
        <v>61.109</v>
      </c>
      <c r="H2612" s="28">
        <v>0</v>
      </c>
      <c r="I2612" s="28">
        <f>ROUND(G2612*H2612,6)</f>
        <v>0</v>
      </c>
      <c r="L2612" s="30">
        <v>0</v>
      </c>
      <c r="M2612" s="31">
        <f>ROUND(ROUND(L2612,2)*ROUND(G2612,3),2)</f>
        <v>0</v>
      </c>
      <c r="N2612" s="28" t="s">
        <v>52</v>
      </c>
      <c r="O2612">
        <f>(M2612*21)/100</f>
        <v>0</v>
      </c>
      <c r="P2612" t="s">
        <v>47</v>
      </c>
    </row>
    <row r="2613" spans="1:5" ht="13.2" customHeight="1">
      <c r="A2613" s="32" t="s">
        <v>48</v>
      </c>
      <c r="E2613" s="33" t="s">
        <v>2129</v>
      </c>
    </row>
    <row r="2614" spans="1:5" ht="13.2" customHeight="1">
      <c r="A2614" s="32" t="s">
        <v>49</v>
      </c>
      <c r="E2614" s="34" t="s">
        <v>43</v>
      </c>
    </row>
    <row r="2615" ht="13.2" customHeight="1">
      <c r="E2615" s="33" t="s">
        <v>1954</v>
      </c>
    </row>
    <row r="2616" spans="1:16" ht="13.2" customHeight="1">
      <c r="A2616" t="s">
        <v>40</v>
      </c>
      <c r="B2616" s="10" t="s">
        <v>244</v>
      </c>
      <c r="C2616" s="10" t="s">
        <v>2130</v>
      </c>
      <c r="E2616" s="27" t="s">
        <v>2131</v>
      </c>
      <c r="F2616" s="28" t="s">
        <v>148</v>
      </c>
      <c r="G2616" s="29">
        <v>20.37</v>
      </c>
      <c r="H2616" s="28">
        <v>0</v>
      </c>
      <c r="I2616" s="28">
        <f>ROUND(G2616*H2616,6)</f>
        <v>0</v>
      </c>
      <c r="L2616" s="30">
        <v>0</v>
      </c>
      <c r="M2616" s="31">
        <f>ROUND(ROUND(L2616,2)*ROUND(G2616,3),2)</f>
        <v>0</v>
      </c>
      <c r="N2616" s="28" t="s">
        <v>52</v>
      </c>
      <c r="O2616">
        <f>(M2616*21)/100</f>
        <v>0</v>
      </c>
      <c r="P2616" t="s">
        <v>47</v>
      </c>
    </row>
    <row r="2617" spans="1:5" ht="13.2" customHeight="1">
      <c r="A2617" s="32" t="s">
        <v>48</v>
      </c>
      <c r="E2617" s="33" t="s">
        <v>2131</v>
      </c>
    </row>
    <row r="2618" spans="1:5" ht="13.2" customHeight="1">
      <c r="A2618" s="32" t="s">
        <v>49</v>
      </c>
      <c r="E2618" s="34" t="s">
        <v>43</v>
      </c>
    </row>
    <row r="2619" ht="13.2" customHeight="1">
      <c r="E2619" s="33" t="s">
        <v>1954</v>
      </c>
    </row>
    <row r="2620" spans="1:16" ht="13.2" customHeight="1">
      <c r="A2620" t="s">
        <v>40</v>
      </c>
      <c r="B2620" s="10" t="s">
        <v>248</v>
      </c>
      <c r="C2620" s="10" t="s">
        <v>2132</v>
      </c>
      <c r="E2620" s="27" t="s">
        <v>2133</v>
      </c>
      <c r="F2620" s="28" t="s">
        <v>148</v>
      </c>
      <c r="G2620" s="29">
        <v>40.739</v>
      </c>
      <c r="H2620" s="28">
        <v>0</v>
      </c>
      <c r="I2620" s="28">
        <f>ROUND(G2620*H2620,6)</f>
        <v>0</v>
      </c>
      <c r="L2620" s="30">
        <v>0</v>
      </c>
      <c r="M2620" s="31">
        <f>ROUND(ROUND(L2620,2)*ROUND(G2620,3),2)</f>
        <v>0</v>
      </c>
      <c r="N2620" s="28" t="s">
        <v>52</v>
      </c>
      <c r="O2620">
        <f>(M2620*21)/100</f>
        <v>0</v>
      </c>
      <c r="P2620" t="s">
        <v>47</v>
      </c>
    </row>
    <row r="2621" spans="1:5" ht="13.2" customHeight="1">
      <c r="A2621" s="32" t="s">
        <v>48</v>
      </c>
      <c r="E2621" s="33" t="s">
        <v>2133</v>
      </c>
    </row>
    <row r="2622" spans="1:5" ht="13.2" customHeight="1">
      <c r="A2622" s="32" t="s">
        <v>49</v>
      </c>
      <c r="E2622" s="34" t="s">
        <v>43</v>
      </c>
    </row>
    <row r="2623" ht="13.2" customHeight="1">
      <c r="E2623" s="33" t="s">
        <v>1954</v>
      </c>
    </row>
    <row r="2624" spans="1:16" ht="13.2" customHeight="1">
      <c r="A2624" t="s">
        <v>40</v>
      </c>
      <c r="B2624" s="10" t="s">
        <v>252</v>
      </c>
      <c r="C2624" s="10" t="s">
        <v>2134</v>
      </c>
      <c r="E2624" s="27" t="s">
        <v>2135</v>
      </c>
      <c r="F2624" s="28" t="s">
        <v>148</v>
      </c>
      <c r="G2624" s="29">
        <v>40.739</v>
      </c>
      <c r="H2624" s="28">
        <v>0</v>
      </c>
      <c r="I2624" s="28">
        <f>ROUND(G2624*H2624,6)</f>
        <v>0</v>
      </c>
      <c r="L2624" s="30">
        <v>0</v>
      </c>
      <c r="M2624" s="31">
        <f>ROUND(ROUND(L2624,2)*ROUND(G2624,3),2)</f>
        <v>0</v>
      </c>
      <c r="N2624" s="28" t="s">
        <v>52</v>
      </c>
      <c r="O2624">
        <f>(M2624*21)/100</f>
        <v>0</v>
      </c>
      <c r="P2624" t="s">
        <v>47</v>
      </c>
    </row>
    <row r="2625" spans="1:5" ht="13.2" customHeight="1">
      <c r="A2625" s="32" t="s">
        <v>48</v>
      </c>
      <c r="E2625" s="33" t="s">
        <v>2135</v>
      </c>
    </row>
    <row r="2626" spans="1:5" ht="13.2" customHeight="1">
      <c r="A2626" s="32" t="s">
        <v>49</v>
      </c>
      <c r="E2626" s="34" t="s">
        <v>43</v>
      </c>
    </row>
    <row r="2627" ht="13.2" customHeight="1">
      <c r="E2627" s="33" t="s">
        <v>1954</v>
      </c>
    </row>
    <row r="2628" spans="1:16" ht="13.2" customHeight="1">
      <c r="A2628" t="s">
        <v>40</v>
      </c>
      <c r="B2628" s="10" t="s">
        <v>257</v>
      </c>
      <c r="C2628" s="10" t="s">
        <v>1955</v>
      </c>
      <c r="E2628" s="27" t="s">
        <v>1956</v>
      </c>
      <c r="F2628" s="28" t="s">
        <v>148</v>
      </c>
      <c r="G2628" s="29">
        <v>40.739</v>
      </c>
      <c r="H2628" s="28">
        <v>0</v>
      </c>
      <c r="I2628" s="28">
        <f>ROUND(G2628*H2628,6)</f>
        <v>0</v>
      </c>
      <c r="L2628" s="30">
        <v>0</v>
      </c>
      <c r="M2628" s="31">
        <f>ROUND(ROUND(L2628,2)*ROUND(G2628,3),2)</f>
        <v>0</v>
      </c>
      <c r="N2628" s="28" t="s">
        <v>52</v>
      </c>
      <c r="O2628">
        <f>(M2628*21)/100</f>
        <v>0</v>
      </c>
      <c r="P2628" t="s">
        <v>47</v>
      </c>
    </row>
    <row r="2629" spans="1:5" ht="13.2" customHeight="1">
      <c r="A2629" s="32" t="s">
        <v>48</v>
      </c>
      <c r="E2629" s="33" t="s">
        <v>1956</v>
      </c>
    </row>
    <row r="2630" spans="1:5" ht="13.2" customHeight="1">
      <c r="A2630" s="32" t="s">
        <v>49</v>
      </c>
      <c r="E2630" s="34" t="s">
        <v>43</v>
      </c>
    </row>
    <row r="2631" ht="13.2" customHeight="1">
      <c r="E2631" s="33" t="s">
        <v>1954</v>
      </c>
    </row>
    <row r="2632" spans="1:13" ht="13.2" customHeight="1">
      <c r="A2632" t="s">
        <v>37</v>
      </c>
      <c r="C2632" s="11" t="s">
        <v>1277</v>
      </c>
      <c r="E2632" s="35" t="s">
        <v>1278</v>
      </c>
      <c r="J2632" s="31">
        <f>0</f>
        <v>0</v>
      </c>
      <c r="K2632" s="31">
        <f>0</f>
        <v>0</v>
      </c>
      <c r="L2632" s="31">
        <f>0+L2633</f>
        <v>0</v>
      </c>
      <c r="M2632" s="31">
        <f>0+M2633</f>
        <v>0</v>
      </c>
    </row>
    <row r="2633" spans="1:16" ht="13.2" customHeight="1">
      <c r="A2633" t="s">
        <v>40</v>
      </c>
      <c r="B2633" s="10" t="s">
        <v>374</v>
      </c>
      <c r="C2633" s="10" t="s">
        <v>1280</v>
      </c>
      <c r="E2633" s="27" t="s">
        <v>1281</v>
      </c>
      <c r="F2633" s="28" t="s">
        <v>1282</v>
      </c>
      <c r="G2633" s="29">
        <v>100</v>
      </c>
      <c r="H2633" s="28">
        <v>0</v>
      </c>
      <c r="I2633" s="28">
        <f>ROUND(G2633*H2633,6)</f>
        <v>0</v>
      </c>
      <c r="L2633" s="30">
        <v>0</v>
      </c>
      <c r="M2633" s="31">
        <f>ROUND(ROUND(L2633,2)*ROUND(G2633,3),2)</f>
        <v>0</v>
      </c>
      <c r="N2633" s="28" t="s">
        <v>52</v>
      </c>
      <c r="O2633">
        <f>(M2633*21)/100</f>
        <v>0</v>
      </c>
      <c r="P2633" t="s">
        <v>47</v>
      </c>
    </row>
    <row r="2634" spans="1:5" ht="13.2" customHeight="1">
      <c r="A2634" s="32" t="s">
        <v>48</v>
      </c>
      <c r="E2634" s="33" t="s">
        <v>1281</v>
      </c>
    </row>
    <row r="2635" spans="1:5" ht="13.2" customHeight="1">
      <c r="A2635" s="32" t="s">
        <v>49</v>
      </c>
      <c r="E2635" s="34" t="s">
        <v>43</v>
      </c>
    </row>
    <row r="2636" ht="13.2" customHeight="1">
      <c r="E2636" s="33" t="s">
        <v>43</v>
      </c>
    </row>
    <row r="2637" spans="1:13" ht="13.2" customHeight="1">
      <c r="A2637" t="s">
        <v>142</v>
      </c>
      <c r="C2637" s="11" t="s">
        <v>2136</v>
      </c>
      <c r="E2637" s="35" t="s">
        <v>2137</v>
      </c>
      <c r="J2637" s="31">
        <f>0+J2638+J3039+J3056+J3089+J3178+J3231+J3284+J3345</f>
        <v>0</v>
      </c>
      <c r="K2637" s="31">
        <f>0+K2638+K3039+K3056+K3089+K3178+K3231+K3284+K3345</f>
        <v>0</v>
      </c>
      <c r="L2637" s="31">
        <f>0+L2638+L3039+L3056+L3089+L3178+L3231+L3284+L3345</f>
        <v>0</v>
      </c>
      <c r="M2637" s="31">
        <f>0+M2638+M3039+M3056+M3089+M3178+M3231+M3284+M3345</f>
        <v>0</v>
      </c>
    </row>
    <row r="2638" spans="1:13" ht="13.2" customHeight="1">
      <c r="A2638" t="s">
        <v>37</v>
      </c>
      <c r="C2638" s="11" t="s">
        <v>2138</v>
      </c>
      <c r="E2638" s="35" t="s">
        <v>2139</v>
      </c>
      <c r="J2638" s="31">
        <f>0</f>
        <v>0</v>
      </c>
      <c r="K2638" s="31">
        <f>0</f>
        <v>0</v>
      </c>
      <c r="L2638" s="31">
        <f>0+L2639+L2643+L2647+L2651+L2655+L2659+L2663+L2667+L2671+L2675+L2679+L2683+L2687+L2691+L2695+L2699+L2703+L2707+L2711+L2715+L2719+L2723+L2727+L2731+L2735+L2739+L2743+L2747+L2751+L2755+L2759+L2763+L2767+L2771+L2775+L2779+L2783+L2787+L2791+L2795+L2799+L2803+L2807+L2811+L2815+L2819+L2823+L2827+L2831+L2835+L2839+L2843+L2847+L2851+L2855+L2859+L2863+L2867+L2871+L2875+L2879+L2883+L2887+L2891+L2895+L2899+L2903+L2907+L2911+L2915+L2919+L2923+L2927+L2931+L2935+L2939+L2943+L2947+L2951+L2955+L2959+L2963+L2967+L2971+L2975+L2979+L2983+L2987+L2991+L2995+L2999+L3003+L3007+L3011+L3015+L3019+L3023+L3027+L3031+L3035</f>
        <v>0</v>
      </c>
      <c r="M2638" s="31">
        <f>0+M2639+M2643+M2647+M2651+M2655+M2659+M2663+M2667+M2671+M2675+M2679+M2683+M2687+M2691+M2695+M2699+M2703+M2707+M2711+M2715+M2719+M2723+M2727+M2731+M2735+M2739+M2743+M2747+M2751+M2755+M2759+M2763+M2767+M2771+M2775+M2779+M2783+M2787+M2791+M2795+M2799+M2803+M2807+M2811+M2815+M2819+M2823+M2827+M2831+M2835+M2839+M2843+M2847+M2851+M2855+M2859+M2863+M2867+M2871+M2875+M2879+M2883+M2887+M2891+M2895+M2899+M2903+M2907+M2911+M2915+M2919+M2923+M2927+M2931+M2935+M2939+M2943+M2947+M2951+M2955+M2959+M2963+M2967+M2971+M2975+M2979+M2983+M2987+M2991+M2995+M2999+M3003+M3007+M3011+M3015+M3019+M3023+M3027+M3031+M3035</f>
        <v>0</v>
      </c>
    </row>
    <row r="2639" spans="1:16" ht="13.2" customHeight="1">
      <c r="A2639" t="s">
        <v>40</v>
      </c>
      <c r="B2639" s="10" t="s">
        <v>423</v>
      </c>
      <c r="C2639" s="10" t="s">
        <v>2140</v>
      </c>
      <c r="E2639" s="27" t="s">
        <v>2141</v>
      </c>
      <c r="F2639" s="28" t="s">
        <v>81</v>
      </c>
      <c r="G2639" s="29">
        <v>367.5</v>
      </c>
      <c r="H2639" s="28">
        <v>0</v>
      </c>
      <c r="I2639" s="28">
        <f>ROUND(G2639*H2639,6)</f>
        <v>0</v>
      </c>
      <c r="L2639" s="30">
        <v>0</v>
      </c>
      <c r="M2639" s="31">
        <f>ROUND(ROUND(L2639,2)*ROUND(G2639,3),2)</f>
        <v>0</v>
      </c>
      <c r="N2639" s="28" t="s">
        <v>57</v>
      </c>
      <c r="O2639">
        <f>(M2639*21)/100</f>
        <v>0</v>
      </c>
      <c r="P2639" t="s">
        <v>47</v>
      </c>
    </row>
    <row r="2640" spans="1:5" ht="13.2" customHeight="1">
      <c r="A2640" s="32" t="s">
        <v>48</v>
      </c>
      <c r="E2640" s="33" t="s">
        <v>2141</v>
      </c>
    </row>
    <row r="2641" spans="1:5" ht="13.2" customHeight="1">
      <c r="A2641" s="32" t="s">
        <v>49</v>
      </c>
      <c r="E2641" s="34" t="s">
        <v>43</v>
      </c>
    </row>
    <row r="2642" ht="13.2" customHeight="1">
      <c r="E2642" s="33" t="s">
        <v>43</v>
      </c>
    </row>
    <row r="2643" spans="1:16" ht="13.2" customHeight="1">
      <c r="A2643" t="s">
        <v>40</v>
      </c>
      <c r="B2643" s="10" t="s">
        <v>397</v>
      </c>
      <c r="C2643" s="10" t="s">
        <v>2142</v>
      </c>
      <c r="E2643" s="27" t="s">
        <v>2143</v>
      </c>
      <c r="F2643" s="28" t="s">
        <v>81</v>
      </c>
      <c r="G2643" s="29">
        <v>2940</v>
      </c>
      <c r="H2643" s="28">
        <v>0</v>
      </c>
      <c r="I2643" s="28">
        <f>ROUND(G2643*H2643,6)</f>
        <v>0</v>
      </c>
      <c r="L2643" s="30">
        <v>0</v>
      </c>
      <c r="M2643" s="31">
        <f>ROUND(ROUND(L2643,2)*ROUND(G2643,3),2)</f>
        <v>0</v>
      </c>
      <c r="N2643" s="28" t="s">
        <v>57</v>
      </c>
      <c r="O2643">
        <f>(M2643*21)/100</f>
        <v>0</v>
      </c>
      <c r="P2643" t="s">
        <v>47</v>
      </c>
    </row>
    <row r="2644" spans="1:5" ht="13.2" customHeight="1">
      <c r="A2644" s="32" t="s">
        <v>48</v>
      </c>
      <c r="E2644" s="33" t="s">
        <v>2143</v>
      </c>
    </row>
    <row r="2645" spans="1:5" ht="13.2" customHeight="1">
      <c r="A2645" s="32" t="s">
        <v>49</v>
      </c>
      <c r="E2645" s="34" t="s">
        <v>43</v>
      </c>
    </row>
    <row r="2646" ht="13.2" customHeight="1">
      <c r="E2646" s="33" t="s">
        <v>43</v>
      </c>
    </row>
    <row r="2647" spans="1:16" ht="13.2" customHeight="1">
      <c r="A2647" t="s">
        <v>40</v>
      </c>
      <c r="B2647" s="10" t="s">
        <v>400</v>
      </c>
      <c r="C2647" s="10" t="s">
        <v>2144</v>
      </c>
      <c r="E2647" s="27" t="s">
        <v>2145</v>
      </c>
      <c r="F2647" s="28" t="s">
        <v>81</v>
      </c>
      <c r="G2647" s="29">
        <v>4410</v>
      </c>
      <c r="H2647" s="28">
        <v>0</v>
      </c>
      <c r="I2647" s="28">
        <f>ROUND(G2647*H2647,6)</f>
        <v>0</v>
      </c>
      <c r="L2647" s="30">
        <v>0</v>
      </c>
      <c r="M2647" s="31">
        <f>ROUND(ROUND(L2647,2)*ROUND(G2647,3),2)</f>
        <v>0</v>
      </c>
      <c r="N2647" s="28" t="s">
        <v>57</v>
      </c>
      <c r="O2647">
        <f>(M2647*21)/100</f>
        <v>0</v>
      </c>
      <c r="P2647" t="s">
        <v>47</v>
      </c>
    </row>
    <row r="2648" spans="1:5" ht="13.2" customHeight="1">
      <c r="A2648" s="32" t="s">
        <v>48</v>
      </c>
      <c r="E2648" s="33" t="s">
        <v>2145</v>
      </c>
    </row>
    <row r="2649" spans="1:5" ht="13.2" customHeight="1">
      <c r="A2649" s="32" t="s">
        <v>49</v>
      </c>
      <c r="E2649" s="34" t="s">
        <v>43</v>
      </c>
    </row>
    <row r="2650" ht="13.2" customHeight="1">
      <c r="E2650" s="33" t="s">
        <v>43</v>
      </c>
    </row>
    <row r="2651" spans="1:16" ht="13.2" customHeight="1">
      <c r="A2651" t="s">
        <v>40</v>
      </c>
      <c r="B2651" s="10" t="s">
        <v>466</v>
      </c>
      <c r="C2651" s="10" t="s">
        <v>2146</v>
      </c>
      <c r="E2651" s="27" t="s">
        <v>2147</v>
      </c>
      <c r="F2651" s="28" t="s">
        <v>81</v>
      </c>
      <c r="G2651" s="29">
        <v>178.5</v>
      </c>
      <c r="H2651" s="28">
        <v>0</v>
      </c>
      <c r="I2651" s="28">
        <f>ROUND(G2651*H2651,6)</f>
        <v>0</v>
      </c>
      <c r="L2651" s="30">
        <v>0</v>
      </c>
      <c r="M2651" s="31">
        <f>ROUND(ROUND(L2651,2)*ROUND(G2651,3),2)</f>
        <v>0</v>
      </c>
      <c r="N2651" s="28" t="s">
        <v>57</v>
      </c>
      <c r="O2651">
        <f>(M2651*21)/100</f>
        <v>0</v>
      </c>
      <c r="P2651" t="s">
        <v>47</v>
      </c>
    </row>
    <row r="2652" spans="1:5" ht="13.2" customHeight="1">
      <c r="A2652" s="32" t="s">
        <v>48</v>
      </c>
      <c r="E2652" s="33" t="s">
        <v>2147</v>
      </c>
    </row>
    <row r="2653" spans="1:5" ht="13.2" customHeight="1">
      <c r="A2653" s="32" t="s">
        <v>49</v>
      </c>
      <c r="E2653" s="34" t="s">
        <v>43</v>
      </c>
    </row>
    <row r="2654" ht="13.2" customHeight="1">
      <c r="E2654" s="33" t="s">
        <v>43</v>
      </c>
    </row>
    <row r="2655" spans="1:16" ht="13.2" customHeight="1">
      <c r="A2655" t="s">
        <v>40</v>
      </c>
      <c r="B2655" s="10" t="s">
        <v>476</v>
      </c>
      <c r="C2655" s="10" t="s">
        <v>2148</v>
      </c>
      <c r="E2655" s="27" t="s">
        <v>2149</v>
      </c>
      <c r="F2655" s="28" t="s">
        <v>81</v>
      </c>
      <c r="G2655" s="29">
        <v>21</v>
      </c>
      <c r="H2655" s="28">
        <v>0</v>
      </c>
      <c r="I2655" s="28">
        <f>ROUND(G2655*H2655,6)</f>
        <v>0</v>
      </c>
      <c r="L2655" s="30">
        <v>0</v>
      </c>
      <c r="M2655" s="31">
        <f>ROUND(ROUND(L2655,2)*ROUND(G2655,3),2)</f>
        <v>0</v>
      </c>
      <c r="N2655" s="28" t="s">
        <v>57</v>
      </c>
      <c r="O2655">
        <f>(M2655*21)/100</f>
        <v>0</v>
      </c>
      <c r="P2655" t="s">
        <v>47</v>
      </c>
    </row>
    <row r="2656" spans="1:5" ht="13.2" customHeight="1">
      <c r="A2656" s="32" t="s">
        <v>48</v>
      </c>
      <c r="E2656" s="33" t="s">
        <v>2149</v>
      </c>
    </row>
    <row r="2657" spans="1:5" ht="13.2" customHeight="1">
      <c r="A2657" s="32" t="s">
        <v>49</v>
      </c>
      <c r="E2657" s="34" t="s">
        <v>43</v>
      </c>
    </row>
    <row r="2658" ht="13.2" customHeight="1">
      <c r="E2658" s="33" t="s">
        <v>43</v>
      </c>
    </row>
    <row r="2659" spans="1:16" ht="13.2" customHeight="1">
      <c r="A2659" t="s">
        <v>40</v>
      </c>
      <c r="B2659" s="10" t="s">
        <v>437</v>
      </c>
      <c r="C2659" s="10" t="s">
        <v>2150</v>
      </c>
      <c r="E2659" s="27" t="s">
        <v>2151</v>
      </c>
      <c r="F2659" s="28" t="s">
        <v>81</v>
      </c>
      <c r="G2659" s="29">
        <v>892.5</v>
      </c>
      <c r="H2659" s="28">
        <v>0</v>
      </c>
      <c r="I2659" s="28">
        <f>ROUND(G2659*H2659,6)</f>
        <v>0</v>
      </c>
      <c r="L2659" s="30">
        <v>0</v>
      </c>
      <c r="M2659" s="31">
        <f>ROUND(ROUND(L2659,2)*ROUND(G2659,3),2)</f>
        <v>0</v>
      </c>
      <c r="N2659" s="28" t="s">
        <v>57</v>
      </c>
      <c r="O2659">
        <f>(M2659*21)/100</f>
        <v>0</v>
      </c>
      <c r="P2659" t="s">
        <v>47</v>
      </c>
    </row>
    <row r="2660" spans="1:5" ht="13.2" customHeight="1">
      <c r="A2660" s="32" t="s">
        <v>48</v>
      </c>
      <c r="E2660" s="33" t="s">
        <v>2151</v>
      </c>
    </row>
    <row r="2661" spans="1:5" ht="13.2" customHeight="1">
      <c r="A2661" s="32" t="s">
        <v>49</v>
      </c>
      <c r="E2661" s="34" t="s">
        <v>43</v>
      </c>
    </row>
    <row r="2662" ht="13.2" customHeight="1">
      <c r="E2662" s="33" t="s">
        <v>43</v>
      </c>
    </row>
    <row r="2663" spans="1:16" ht="13.2" customHeight="1">
      <c r="A2663" t="s">
        <v>40</v>
      </c>
      <c r="B2663" s="10" t="s">
        <v>444</v>
      </c>
      <c r="C2663" s="10" t="s">
        <v>2152</v>
      </c>
      <c r="E2663" s="27" t="s">
        <v>2153</v>
      </c>
      <c r="F2663" s="28" t="s">
        <v>81</v>
      </c>
      <c r="G2663" s="29">
        <v>52.5</v>
      </c>
      <c r="H2663" s="28">
        <v>0</v>
      </c>
      <c r="I2663" s="28">
        <f>ROUND(G2663*H2663,6)</f>
        <v>0</v>
      </c>
      <c r="L2663" s="30">
        <v>0</v>
      </c>
      <c r="M2663" s="31">
        <f>ROUND(ROUND(L2663,2)*ROUND(G2663,3),2)</f>
        <v>0</v>
      </c>
      <c r="N2663" s="28" t="s">
        <v>57</v>
      </c>
      <c r="O2663">
        <f>(M2663*21)/100</f>
        <v>0</v>
      </c>
      <c r="P2663" t="s">
        <v>47</v>
      </c>
    </row>
    <row r="2664" spans="1:5" ht="13.2" customHeight="1">
      <c r="A2664" s="32" t="s">
        <v>48</v>
      </c>
      <c r="E2664" s="33" t="s">
        <v>2153</v>
      </c>
    </row>
    <row r="2665" spans="1:5" ht="13.2" customHeight="1">
      <c r="A2665" s="32" t="s">
        <v>49</v>
      </c>
      <c r="E2665" s="34" t="s">
        <v>43</v>
      </c>
    </row>
    <row r="2666" ht="13.2" customHeight="1">
      <c r="E2666" s="33" t="s">
        <v>43</v>
      </c>
    </row>
    <row r="2667" spans="1:16" ht="13.2" customHeight="1">
      <c r="A2667" t="s">
        <v>40</v>
      </c>
      <c r="B2667" s="10" t="s">
        <v>455</v>
      </c>
      <c r="C2667" s="10" t="s">
        <v>2154</v>
      </c>
      <c r="E2667" s="27" t="s">
        <v>2155</v>
      </c>
      <c r="F2667" s="28" t="s">
        <v>81</v>
      </c>
      <c r="G2667" s="29">
        <v>63</v>
      </c>
      <c r="H2667" s="28">
        <v>0</v>
      </c>
      <c r="I2667" s="28">
        <f>ROUND(G2667*H2667,6)</f>
        <v>0</v>
      </c>
      <c r="L2667" s="30">
        <v>0</v>
      </c>
      <c r="M2667" s="31">
        <f>ROUND(ROUND(L2667,2)*ROUND(G2667,3),2)</f>
        <v>0</v>
      </c>
      <c r="N2667" s="28" t="s">
        <v>57</v>
      </c>
      <c r="O2667">
        <f>(M2667*21)/100</f>
        <v>0</v>
      </c>
      <c r="P2667" t="s">
        <v>47</v>
      </c>
    </row>
    <row r="2668" spans="1:5" ht="13.2" customHeight="1">
      <c r="A2668" s="32" t="s">
        <v>48</v>
      </c>
      <c r="E2668" s="33" t="s">
        <v>2155</v>
      </c>
    </row>
    <row r="2669" spans="1:5" ht="13.2" customHeight="1">
      <c r="A2669" s="32" t="s">
        <v>49</v>
      </c>
      <c r="E2669" s="34" t="s">
        <v>43</v>
      </c>
    </row>
    <row r="2670" ht="13.2" customHeight="1">
      <c r="E2670" s="33" t="s">
        <v>43</v>
      </c>
    </row>
    <row r="2671" spans="1:16" ht="13.2" customHeight="1">
      <c r="A2671" t="s">
        <v>40</v>
      </c>
      <c r="B2671" s="10" t="s">
        <v>485</v>
      </c>
      <c r="C2671" s="10" t="s">
        <v>2156</v>
      </c>
      <c r="E2671" s="27" t="s">
        <v>2157</v>
      </c>
      <c r="F2671" s="28" t="s">
        <v>81</v>
      </c>
      <c r="G2671" s="29">
        <v>31.5</v>
      </c>
      <c r="H2671" s="28">
        <v>0</v>
      </c>
      <c r="I2671" s="28">
        <f>ROUND(G2671*H2671,6)</f>
        <v>0</v>
      </c>
      <c r="L2671" s="30">
        <v>0</v>
      </c>
      <c r="M2671" s="31">
        <f>ROUND(ROUND(L2671,2)*ROUND(G2671,3),2)</f>
        <v>0</v>
      </c>
      <c r="N2671" s="28" t="s">
        <v>57</v>
      </c>
      <c r="O2671">
        <f>(M2671*21)/100</f>
        <v>0</v>
      </c>
      <c r="P2671" t="s">
        <v>47</v>
      </c>
    </row>
    <row r="2672" spans="1:5" ht="13.2" customHeight="1">
      <c r="A2672" s="32" t="s">
        <v>48</v>
      </c>
      <c r="E2672" s="33" t="s">
        <v>2157</v>
      </c>
    </row>
    <row r="2673" spans="1:5" ht="13.2" customHeight="1">
      <c r="A2673" s="32" t="s">
        <v>49</v>
      </c>
      <c r="E2673" s="34" t="s">
        <v>43</v>
      </c>
    </row>
    <row r="2674" ht="13.2" customHeight="1">
      <c r="E2674" s="33" t="s">
        <v>43</v>
      </c>
    </row>
    <row r="2675" spans="1:16" ht="13.2" customHeight="1">
      <c r="A2675" t="s">
        <v>40</v>
      </c>
      <c r="B2675" s="10" t="s">
        <v>747</v>
      </c>
      <c r="C2675" s="10" t="s">
        <v>2158</v>
      </c>
      <c r="E2675" s="27" t="s">
        <v>2159</v>
      </c>
      <c r="F2675" s="28" t="s">
        <v>81</v>
      </c>
      <c r="G2675" s="29">
        <v>30</v>
      </c>
      <c r="H2675" s="28">
        <v>0</v>
      </c>
      <c r="I2675" s="28">
        <f>ROUND(G2675*H2675,6)</f>
        <v>0</v>
      </c>
      <c r="L2675" s="30">
        <v>0</v>
      </c>
      <c r="M2675" s="31">
        <f>ROUND(ROUND(L2675,2)*ROUND(G2675,3),2)</f>
        <v>0</v>
      </c>
      <c r="N2675" s="28" t="s">
        <v>57</v>
      </c>
      <c r="O2675">
        <f>(M2675*21)/100</f>
        <v>0</v>
      </c>
      <c r="P2675" t="s">
        <v>47</v>
      </c>
    </row>
    <row r="2676" spans="1:5" ht="13.2" customHeight="1">
      <c r="A2676" s="32" t="s">
        <v>48</v>
      </c>
      <c r="E2676" s="33" t="s">
        <v>2159</v>
      </c>
    </row>
    <row r="2677" spans="1:5" ht="13.2" customHeight="1">
      <c r="A2677" s="32" t="s">
        <v>49</v>
      </c>
      <c r="E2677" s="34" t="s">
        <v>43</v>
      </c>
    </row>
    <row r="2678" ht="13.2" customHeight="1">
      <c r="E2678" s="33" t="s">
        <v>43</v>
      </c>
    </row>
    <row r="2679" spans="1:16" ht="13.2" customHeight="1">
      <c r="A2679" t="s">
        <v>40</v>
      </c>
      <c r="B2679" s="10" t="s">
        <v>378</v>
      </c>
      <c r="C2679" s="10" t="s">
        <v>2160</v>
      </c>
      <c r="E2679" s="27" t="s">
        <v>2161</v>
      </c>
      <c r="F2679" s="28" t="s">
        <v>81</v>
      </c>
      <c r="G2679" s="29">
        <v>73.5</v>
      </c>
      <c r="H2679" s="28">
        <v>0</v>
      </c>
      <c r="I2679" s="28">
        <f>ROUND(G2679*H2679,6)</f>
        <v>0</v>
      </c>
      <c r="L2679" s="30">
        <v>0</v>
      </c>
      <c r="M2679" s="31">
        <f>ROUND(ROUND(L2679,2)*ROUND(G2679,3),2)</f>
        <v>0</v>
      </c>
      <c r="N2679" s="28" t="s">
        <v>57</v>
      </c>
      <c r="O2679">
        <f>(M2679*21)/100</f>
        <v>0</v>
      </c>
      <c r="P2679" t="s">
        <v>47</v>
      </c>
    </row>
    <row r="2680" spans="1:5" ht="13.2" customHeight="1">
      <c r="A2680" s="32" t="s">
        <v>48</v>
      </c>
      <c r="E2680" s="33" t="s">
        <v>2161</v>
      </c>
    </row>
    <row r="2681" spans="1:5" ht="13.2" customHeight="1">
      <c r="A2681" s="32" t="s">
        <v>49</v>
      </c>
      <c r="E2681" s="34" t="s">
        <v>43</v>
      </c>
    </row>
    <row r="2682" ht="13.2" customHeight="1">
      <c r="E2682" s="33" t="s">
        <v>43</v>
      </c>
    </row>
    <row r="2683" spans="1:16" ht="13.2" customHeight="1">
      <c r="A2683" t="s">
        <v>40</v>
      </c>
      <c r="B2683" s="10" t="s">
        <v>403</v>
      </c>
      <c r="C2683" s="10" t="s">
        <v>2162</v>
      </c>
      <c r="E2683" s="27" t="s">
        <v>2163</v>
      </c>
      <c r="F2683" s="28" t="s">
        <v>81</v>
      </c>
      <c r="G2683" s="29">
        <v>126</v>
      </c>
      <c r="H2683" s="28">
        <v>0</v>
      </c>
      <c r="I2683" s="28">
        <f>ROUND(G2683*H2683,6)</f>
        <v>0</v>
      </c>
      <c r="L2683" s="30">
        <v>0</v>
      </c>
      <c r="M2683" s="31">
        <f>ROUND(ROUND(L2683,2)*ROUND(G2683,3),2)</f>
        <v>0</v>
      </c>
      <c r="N2683" s="28" t="s">
        <v>57</v>
      </c>
      <c r="O2683">
        <f>(M2683*21)/100</f>
        <v>0</v>
      </c>
      <c r="P2683" t="s">
        <v>47</v>
      </c>
    </row>
    <row r="2684" spans="1:5" ht="13.2" customHeight="1">
      <c r="A2684" s="32" t="s">
        <v>48</v>
      </c>
      <c r="E2684" s="33" t="s">
        <v>2163</v>
      </c>
    </row>
    <row r="2685" spans="1:5" ht="13.2" customHeight="1">
      <c r="A2685" s="32" t="s">
        <v>49</v>
      </c>
      <c r="E2685" s="34" t="s">
        <v>43</v>
      </c>
    </row>
    <row r="2686" ht="13.2" customHeight="1">
      <c r="E2686" s="33" t="s">
        <v>43</v>
      </c>
    </row>
    <row r="2687" spans="1:16" ht="13.2" customHeight="1">
      <c r="A2687" t="s">
        <v>40</v>
      </c>
      <c r="B2687" s="10" t="s">
        <v>414</v>
      </c>
      <c r="C2687" s="10" t="s">
        <v>2164</v>
      </c>
      <c r="E2687" s="27" t="s">
        <v>2165</v>
      </c>
      <c r="F2687" s="28" t="s">
        <v>81</v>
      </c>
      <c r="G2687" s="29">
        <v>31.5</v>
      </c>
      <c r="H2687" s="28">
        <v>0</v>
      </c>
      <c r="I2687" s="28">
        <f>ROUND(G2687*H2687,6)</f>
        <v>0</v>
      </c>
      <c r="L2687" s="30">
        <v>0</v>
      </c>
      <c r="M2687" s="31">
        <f>ROUND(ROUND(L2687,2)*ROUND(G2687,3),2)</f>
        <v>0</v>
      </c>
      <c r="N2687" s="28" t="s">
        <v>57</v>
      </c>
      <c r="O2687">
        <f>(M2687*21)/100</f>
        <v>0</v>
      </c>
      <c r="P2687" t="s">
        <v>47</v>
      </c>
    </row>
    <row r="2688" spans="1:5" ht="13.2" customHeight="1">
      <c r="A2688" s="32" t="s">
        <v>48</v>
      </c>
      <c r="E2688" s="33" t="s">
        <v>2165</v>
      </c>
    </row>
    <row r="2689" spans="1:5" ht="13.2" customHeight="1">
      <c r="A2689" s="32" t="s">
        <v>49</v>
      </c>
      <c r="E2689" s="34" t="s">
        <v>43</v>
      </c>
    </row>
    <row r="2690" ht="13.2" customHeight="1">
      <c r="E2690" s="33" t="s">
        <v>43</v>
      </c>
    </row>
    <row r="2691" spans="1:16" ht="13.2" customHeight="1">
      <c r="A2691" t="s">
        <v>40</v>
      </c>
      <c r="B2691" s="10" t="s">
        <v>47</v>
      </c>
      <c r="C2691" s="10" t="s">
        <v>2166</v>
      </c>
      <c r="E2691" s="27" t="s">
        <v>2167</v>
      </c>
      <c r="F2691" s="28" t="s">
        <v>45</v>
      </c>
      <c r="G2691" s="29">
        <v>420</v>
      </c>
      <c r="H2691" s="28">
        <v>0</v>
      </c>
      <c r="I2691" s="28">
        <f>ROUND(G2691*H2691,6)</f>
        <v>0</v>
      </c>
      <c r="L2691" s="30">
        <v>0</v>
      </c>
      <c r="M2691" s="31">
        <f>ROUND(ROUND(L2691,2)*ROUND(G2691,3),2)</f>
        <v>0</v>
      </c>
      <c r="N2691" s="28" t="s">
        <v>57</v>
      </c>
      <c r="O2691">
        <f>(M2691*21)/100</f>
        <v>0</v>
      </c>
      <c r="P2691" t="s">
        <v>47</v>
      </c>
    </row>
    <row r="2692" spans="1:5" ht="13.2" customHeight="1">
      <c r="A2692" s="32" t="s">
        <v>48</v>
      </c>
      <c r="E2692" s="33" t="s">
        <v>2167</v>
      </c>
    </row>
    <row r="2693" spans="1:5" ht="13.2" customHeight="1">
      <c r="A2693" s="32" t="s">
        <v>49</v>
      </c>
      <c r="E2693" s="34" t="s">
        <v>43</v>
      </c>
    </row>
    <row r="2694" ht="13.2" customHeight="1">
      <c r="E2694" s="33" t="s">
        <v>43</v>
      </c>
    </row>
    <row r="2695" spans="1:16" ht="13.2" customHeight="1">
      <c r="A2695" t="s">
        <v>40</v>
      </c>
      <c r="B2695" s="10" t="s">
        <v>60</v>
      </c>
      <c r="C2695" s="10" t="s">
        <v>2168</v>
      </c>
      <c r="E2695" s="27" t="s">
        <v>2169</v>
      </c>
      <c r="F2695" s="28" t="s">
        <v>45</v>
      </c>
      <c r="G2695" s="29">
        <v>80</v>
      </c>
      <c r="H2695" s="28">
        <v>0</v>
      </c>
      <c r="I2695" s="28">
        <f>ROUND(G2695*H2695,6)</f>
        <v>0</v>
      </c>
      <c r="L2695" s="30">
        <v>0</v>
      </c>
      <c r="M2695" s="31">
        <f>ROUND(ROUND(L2695,2)*ROUND(G2695,3),2)</f>
        <v>0</v>
      </c>
      <c r="N2695" s="28" t="s">
        <v>57</v>
      </c>
      <c r="O2695">
        <f>(M2695*21)/100</f>
        <v>0</v>
      </c>
      <c r="P2695" t="s">
        <v>47</v>
      </c>
    </row>
    <row r="2696" spans="1:5" ht="13.2" customHeight="1">
      <c r="A2696" s="32" t="s">
        <v>48</v>
      </c>
      <c r="E2696" s="33" t="s">
        <v>2169</v>
      </c>
    </row>
    <row r="2697" spans="1:5" ht="13.2" customHeight="1">
      <c r="A2697" s="32" t="s">
        <v>49</v>
      </c>
      <c r="E2697" s="34" t="s">
        <v>43</v>
      </c>
    </row>
    <row r="2698" ht="13.2" customHeight="1">
      <c r="E2698" s="33" t="s">
        <v>43</v>
      </c>
    </row>
    <row r="2699" spans="1:16" ht="13.2" customHeight="1">
      <c r="A2699" t="s">
        <v>40</v>
      </c>
      <c r="B2699" s="10" t="s">
        <v>68</v>
      </c>
      <c r="C2699" s="10" t="s">
        <v>2170</v>
      </c>
      <c r="E2699" s="27" t="s">
        <v>2171</v>
      </c>
      <c r="F2699" s="28" t="s">
        <v>45</v>
      </c>
      <c r="G2699" s="29">
        <v>38</v>
      </c>
      <c r="H2699" s="28">
        <v>0</v>
      </c>
      <c r="I2699" s="28">
        <f>ROUND(G2699*H2699,6)</f>
        <v>0</v>
      </c>
      <c r="L2699" s="30">
        <v>0</v>
      </c>
      <c r="M2699" s="31">
        <f>ROUND(ROUND(L2699,2)*ROUND(G2699,3),2)</f>
        <v>0</v>
      </c>
      <c r="N2699" s="28" t="s">
        <v>57</v>
      </c>
      <c r="O2699">
        <f>(M2699*21)/100</f>
        <v>0</v>
      </c>
      <c r="P2699" t="s">
        <v>47</v>
      </c>
    </row>
    <row r="2700" spans="1:5" ht="13.2" customHeight="1">
      <c r="A2700" s="32" t="s">
        <v>48</v>
      </c>
      <c r="E2700" s="33" t="s">
        <v>2171</v>
      </c>
    </row>
    <row r="2701" spans="1:5" ht="13.2" customHeight="1">
      <c r="A2701" s="32" t="s">
        <v>49</v>
      </c>
      <c r="E2701" s="34" t="s">
        <v>43</v>
      </c>
    </row>
    <row r="2702" ht="13.2" customHeight="1">
      <c r="E2702" s="33" t="s">
        <v>43</v>
      </c>
    </row>
    <row r="2703" spans="1:16" ht="13.2" customHeight="1">
      <c r="A2703" t="s">
        <v>40</v>
      </c>
      <c r="B2703" s="10" t="s">
        <v>74</v>
      </c>
      <c r="C2703" s="10" t="s">
        <v>2172</v>
      </c>
      <c r="E2703" s="27" t="s">
        <v>2173</v>
      </c>
      <c r="F2703" s="28" t="s">
        <v>45</v>
      </c>
      <c r="G2703" s="29">
        <v>21</v>
      </c>
      <c r="H2703" s="28">
        <v>0</v>
      </c>
      <c r="I2703" s="28">
        <f>ROUND(G2703*H2703,6)</f>
        <v>0</v>
      </c>
      <c r="L2703" s="30">
        <v>0</v>
      </c>
      <c r="M2703" s="31">
        <f>ROUND(ROUND(L2703,2)*ROUND(G2703,3),2)</f>
        <v>0</v>
      </c>
      <c r="N2703" s="28" t="s">
        <v>57</v>
      </c>
      <c r="O2703">
        <f>(M2703*21)/100</f>
        <v>0</v>
      </c>
      <c r="P2703" t="s">
        <v>47</v>
      </c>
    </row>
    <row r="2704" spans="1:5" ht="13.2" customHeight="1">
      <c r="A2704" s="32" t="s">
        <v>48</v>
      </c>
      <c r="E2704" s="33" t="s">
        <v>2173</v>
      </c>
    </row>
    <row r="2705" spans="1:5" ht="13.2" customHeight="1">
      <c r="A2705" s="32" t="s">
        <v>49</v>
      </c>
      <c r="E2705" s="34" t="s">
        <v>43</v>
      </c>
    </row>
    <row r="2706" ht="13.2" customHeight="1">
      <c r="E2706" s="33" t="s">
        <v>43</v>
      </c>
    </row>
    <row r="2707" spans="1:16" ht="13.2" customHeight="1">
      <c r="A2707" t="s">
        <v>40</v>
      </c>
      <c r="B2707" s="10" t="s">
        <v>83</v>
      </c>
      <c r="C2707" s="10" t="s">
        <v>2174</v>
      </c>
      <c r="E2707" s="27" t="s">
        <v>2175</v>
      </c>
      <c r="F2707" s="28" t="s">
        <v>45</v>
      </c>
      <c r="G2707" s="29">
        <v>15</v>
      </c>
      <c r="H2707" s="28">
        <v>0</v>
      </c>
      <c r="I2707" s="28">
        <f>ROUND(G2707*H2707,6)</f>
        <v>0</v>
      </c>
      <c r="L2707" s="30">
        <v>0</v>
      </c>
      <c r="M2707" s="31">
        <f>ROUND(ROUND(L2707,2)*ROUND(G2707,3),2)</f>
        <v>0</v>
      </c>
      <c r="N2707" s="28" t="s">
        <v>57</v>
      </c>
      <c r="O2707">
        <f>(M2707*21)/100</f>
        <v>0</v>
      </c>
      <c r="P2707" t="s">
        <v>47</v>
      </c>
    </row>
    <row r="2708" spans="1:5" ht="13.2" customHeight="1">
      <c r="A2708" s="32" t="s">
        <v>48</v>
      </c>
      <c r="E2708" s="33" t="s">
        <v>2175</v>
      </c>
    </row>
    <row r="2709" spans="1:5" ht="13.2" customHeight="1">
      <c r="A2709" s="32" t="s">
        <v>49</v>
      </c>
      <c r="E2709" s="34" t="s">
        <v>43</v>
      </c>
    </row>
    <row r="2710" ht="13.2" customHeight="1">
      <c r="E2710" s="33" t="s">
        <v>43</v>
      </c>
    </row>
    <row r="2711" spans="1:16" ht="13.2" customHeight="1">
      <c r="A2711" t="s">
        <v>40</v>
      </c>
      <c r="B2711" s="10" t="s">
        <v>90</v>
      </c>
      <c r="C2711" s="10" t="s">
        <v>2176</v>
      </c>
      <c r="E2711" s="27" t="s">
        <v>2177</v>
      </c>
      <c r="F2711" s="28" t="s">
        <v>45</v>
      </c>
      <c r="G2711" s="29">
        <v>2</v>
      </c>
      <c r="H2711" s="28">
        <v>0</v>
      </c>
      <c r="I2711" s="28">
        <f>ROUND(G2711*H2711,6)</f>
        <v>0</v>
      </c>
      <c r="L2711" s="30">
        <v>0</v>
      </c>
      <c r="M2711" s="31">
        <f>ROUND(ROUND(L2711,2)*ROUND(G2711,3),2)</f>
        <v>0</v>
      </c>
      <c r="N2711" s="28" t="s">
        <v>57</v>
      </c>
      <c r="O2711">
        <f>(M2711*21)/100</f>
        <v>0</v>
      </c>
      <c r="P2711" t="s">
        <v>47</v>
      </c>
    </row>
    <row r="2712" spans="1:5" ht="13.2" customHeight="1">
      <c r="A2712" s="32" t="s">
        <v>48</v>
      </c>
      <c r="E2712" s="33" t="s">
        <v>2177</v>
      </c>
    </row>
    <row r="2713" spans="1:5" ht="13.2" customHeight="1">
      <c r="A2713" s="32" t="s">
        <v>49</v>
      </c>
      <c r="E2713" s="34" t="s">
        <v>43</v>
      </c>
    </row>
    <row r="2714" ht="13.2" customHeight="1">
      <c r="E2714" s="33" t="s">
        <v>43</v>
      </c>
    </row>
    <row r="2715" spans="1:16" ht="13.2" customHeight="1">
      <c r="A2715" t="s">
        <v>40</v>
      </c>
      <c r="B2715" s="10" t="s">
        <v>102</v>
      </c>
      <c r="C2715" s="10" t="s">
        <v>2178</v>
      </c>
      <c r="E2715" s="27" t="s">
        <v>2179</v>
      </c>
      <c r="F2715" s="28" t="s">
        <v>45</v>
      </c>
      <c r="G2715" s="29">
        <v>195</v>
      </c>
      <c r="H2715" s="28">
        <v>0</v>
      </c>
      <c r="I2715" s="28">
        <f>ROUND(G2715*H2715,6)</f>
        <v>0</v>
      </c>
      <c r="L2715" s="30">
        <v>0</v>
      </c>
      <c r="M2715" s="31">
        <f>ROUND(ROUND(L2715,2)*ROUND(G2715,3),2)</f>
        <v>0</v>
      </c>
      <c r="N2715" s="28" t="s">
        <v>57</v>
      </c>
      <c r="O2715">
        <f>(M2715*21)/100</f>
        <v>0</v>
      </c>
      <c r="P2715" t="s">
        <v>47</v>
      </c>
    </row>
    <row r="2716" spans="1:5" ht="13.2" customHeight="1">
      <c r="A2716" s="32" t="s">
        <v>48</v>
      </c>
      <c r="E2716" s="33" t="s">
        <v>2179</v>
      </c>
    </row>
    <row r="2717" spans="1:5" ht="13.2" customHeight="1">
      <c r="A2717" s="32" t="s">
        <v>49</v>
      </c>
      <c r="E2717" s="34" t="s">
        <v>43</v>
      </c>
    </row>
    <row r="2718" ht="13.2" customHeight="1">
      <c r="E2718" s="33" t="s">
        <v>43</v>
      </c>
    </row>
    <row r="2719" spans="1:16" ht="13.2" customHeight="1">
      <c r="A2719" t="s">
        <v>40</v>
      </c>
      <c r="B2719" s="10" t="s">
        <v>113</v>
      </c>
      <c r="C2719" s="10" t="s">
        <v>2180</v>
      </c>
      <c r="E2719" s="27" t="s">
        <v>2181</v>
      </c>
      <c r="F2719" s="28" t="s">
        <v>45</v>
      </c>
      <c r="G2719" s="29">
        <v>4</v>
      </c>
      <c r="H2719" s="28">
        <v>0</v>
      </c>
      <c r="I2719" s="28">
        <f>ROUND(G2719*H2719,6)</f>
        <v>0</v>
      </c>
      <c r="L2719" s="30">
        <v>0</v>
      </c>
      <c r="M2719" s="31">
        <f>ROUND(ROUND(L2719,2)*ROUND(G2719,3),2)</f>
        <v>0</v>
      </c>
      <c r="N2719" s="28" t="s">
        <v>57</v>
      </c>
      <c r="O2719">
        <f>(M2719*21)/100</f>
        <v>0</v>
      </c>
      <c r="P2719" t="s">
        <v>47</v>
      </c>
    </row>
    <row r="2720" spans="1:5" ht="13.2" customHeight="1">
      <c r="A2720" s="32" t="s">
        <v>48</v>
      </c>
      <c r="E2720" s="33" t="s">
        <v>2181</v>
      </c>
    </row>
    <row r="2721" spans="1:5" ht="13.2" customHeight="1">
      <c r="A2721" s="32" t="s">
        <v>49</v>
      </c>
      <c r="E2721" s="34" t="s">
        <v>43</v>
      </c>
    </row>
    <row r="2722" ht="13.2" customHeight="1">
      <c r="E2722" s="33" t="s">
        <v>43</v>
      </c>
    </row>
    <row r="2723" spans="1:16" ht="13.2" customHeight="1">
      <c r="A2723" t="s">
        <v>40</v>
      </c>
      <c r="B2723" s="10" t="s">
        <v>124</v>
      </c>
      <c r="C2723" s="10" t="s">
        <v>2182</v>
      </c>
      <c r="E2723" s="27" t="s">
        <v>2183</v>
      </c>
      <c r="F2723" s="28" t="s">
        <v>45</v>
      </c>
      <c r="G2723" s="29">
        <v>1</v>
      </c>
      <c r="H2723" s="28">
        <v>0</v>
      </c>
      <c r="I2723" s="28">
        <f>ROUND(G2723*H2723,6)</f>
        <v>0</v>
      </c>
      <c r="L2723" s="30">
        <v>0</v>
      </c>
      <c r="M2723" s="31">
        <f>ROUND(ROUND(L2723,2)*ROUND(G2723,3),2)</f>
        <v>0</v>
      </c>
      <c r="N2723" s="28" t="s">
        <v>57</v>
      </c>
      <c r="O2723">
        <f>(M2723*21)/100</f>
        <v>0</v>
      </c>
      <c r="P2723" t="s">
        <v>47</v>
      </c>
    </row>
    <row r="2724" spans="1:5" ht="13.2" customHeight="1">
      <c r="A2724" s="32" t="s">
        <v>48</v>
      </c>
      <c r="E2724" s="33" t="s">
        <v>2183</v>
      </c>
    </row>
    <row r="2725" spans="1:5" ht="13.2" customHeight="1">
      <c r="A2725" s="32" t="s">
        <v>49</v>
      </c>
      <c r="E2725" s="34" t="s">
        <v>43</v>
      </c>
    </row>
    <row r="2726" ht="13.2" customHeight="1">
      <c r="E2726" s="33" t="s">
        <v>43</v>
      </c>
    </row>
    <row r="2727" spans="1:16" ht="13.2" customHeight="1">
      <c r="A2727" t="s">
        <v>40</v>
      </c>
      <c r="B2727" s="10" t="s">
        <v>130</v>
      </c>
      <c r="C2727" s="10" t="s">
        <v>2184</v>
      </c>
      <c r="E2727" s="27" t="s">
        <v>2185</v>
      </c>
      <c r="F2727" s="28" t="s">
        <v>45</v>
      </c>
      <c r="G2727" s="29">
        <v>1</v>
      </c>
      <c r="H2727" s="28">
        <v>0</v>
      </c>
      <c r="I2727" s="28">
        <f>ROUND(G2727*H2727,6)</f>
        <v>0</v>
      </c>
      <c r="L2727" s="30">
        <v>0</v>
      </c>
      <c r="M2727" s="31">
        <f>ROUND(ROUND(L2727,2)*ROUND(G2727,3),2)</f>
        <v>0</v>
      </c>
      <c r="N2727" s="28" t="s">
        <v>57</v>
      </c>
      <c r="O2727">
        <f>(M2727*21)/100</f>
        <v>0</v>
      </c>
      <c r="P2727" t="s">
        <v>47</v>
      </c>
    </row>
    <row r="2728" spans="1:5" ht="13.2" customHeight="1">
      <c r="A2728" s="32" t="s">
        <v>48</v>
      </c>
      <c r="E2728" s="33" t="s">
        <v>2185</v>
      </c>
    </row>
    <row r="2729" spans="1:5" ht="13.2" customHeight="1">
      <c r="A2729" s="32" t="s">
        <v>49</v>
      </c>
      <c r="E2729" s="34" t="s">
        <v>43</v>
      </c>
    </row>
    <row r="2730" ht="13.2" customHeight="1">
      <c r="E2730" s="33" t="s">
        <v>43</v>
      </c>
    </row>
    <row r="2731" spans="1:16" ht="13.2" customHeight="1">
      <c r="A2731" t="s">
        <v>40</v>
      </c>
      <c r="B2731" s="10" t="s">
        <v>121</v>
      </c>
      <c r="C2731" s="10" t="s">
        <v>2186</v>
      </c>
      <c r="E2731" s="27" t="s">
        <v>2187</v>
      </c>
      <c r="F2731" s="28" t="s">
        <v>45</v>
      </c>
      <c r="G2731" s="29">
        <v>50</v>
      </c>
      <c r="H2731" s="28">
        <v>0</v>
      </c>
      <c r="I2731" s="28">
        <f>ROUND(G2731*H2731,6)</f>
        <v>0</v>
      </c>
      <c r="L2731" s="30">
        <v>0</v>
      </c>
      <c r="M2731" s="31">
        <f>ROUND(ROUND(L2731,2)*ROUND(G2731,3),2)</f>
        <v>0</v>
      </c>
      <c r="N2731" s="28" t="s">
        <v>57</v>
      </c>
      <c r="O2731">
        <f>(M2731*21)/100</f>
        <v>0</v>
      </c>
      <c r="P2731" t="s">
        <v>47</v>
      </c>
    </row>
    <row r="2732" spans="1:5" ht="13.2" customHeight="1">
      <c r="A2732" s="32" t="s">
        <v>48</v>
      </c>
      <c r="E2732" s="33" t="s">
        <v>2187</v>
      </c>
    </row>
    <row r="2733" spans="1:5" ht="13.2" customHeight="1">
      <c r="A2733" s="32" t="s">
        <v>49</v>
      </c>
      <c r="E2733" s="34" t="s">
        <v>43</v>
      </c>
    </row>
    <row r="2734" ht="13.2" customHeight="1">
      <c r="E2734" s="33" t="s">
        <v>43</v>
      </c>
    </row>
    <row r="2735" spans="1:16" ht="13.2" customHeight="1">
      <c r="A2735" t="s">
        <v>40</v>
      </c>
      <c r="B2735" s="10" t="s">
        <v>229</v>
      </c>
      <c r="C2735" s="10" t="s">
        <v>2186</v>
      </c>
      <c r="D2735" t="s">
        <v>41</v>
      </c>
      <c r="E2735" s="27" t="s">
        <v>2187</v>
      </c>
      <c r="F2735" s="28" t="s">
        <v>45</v>
      </c>
      <c r="G2735" s="29">
        <v>54</v>
      </c>
      <c r="H2735" s="28">
        <v>0</v>
      </c>
      <c r="I2735" s="28">
        <f>ROUND(G2735*H2735,6)</f>
        <v>0</v>
      </c>
      <c r="L2735" s="30">
        <v>0</v>
      </c>
      <c r="M2735" s="31">
        <f>ROUND(ROUND(L2735,2)*ROUND(G2735,3),2)</f>
        <v>0</v>
      </c>
      <c r="N2735" s="28" t="s">
        <v>57</v>
      </c>
      <c r="O2735">
        <f>(M2735*21)/100</f>
        <v>0</v>
      </c>
      <c r="P2735" t="s">
        <v>47</v>
      </c>
    </row>
    <row r="2736" spans="1:5" ht="13.2" customHeight="1">
      <c r="A2736" s="32" t="s">
        <v>48</v>
      </c>
      <c r="E2736" s="33" t="s">
        <v>2187</v>
      </c>
    </row>
    <row r="2737" spans="1:5" ht="13.2" customHeight="1">
      <c r="A2737" s="32" t="s">
        <v>49</v>
      </c>
      <c r="E2737" s="34" t="s">
        <v>43</v>
      </c>
    </row>
    <row r="2738" ht="13.2" customHeight="1">
      <c r="E2738" s="33" t="s">
        <v>43</v>
      </c>
    </row>
    <row r="2739" spans="1:16" ht="13.2" customHeight="1">
      <c r="A2739" t="s">
        <v>40</v>
      </c>
      <c r="B2739" s="10" t="s">
        <v>237</v>
      </c>
      <c r="C2739" s="10" t="s">
        <v>2186</v>
      </c>
      <c r="D2739" t="s">
        <v>47</v>
      </c>
      <c r="E2739" s="27" t="s">
        <v>2187</v>
      </c>
      <c r="F2739" s="28" t="s">
        <v>45</v>
      </c>
      <c r="G2739" s="29">
        <v>17</v>
      </c>
      <c r="H2739" s="28">
        <v>0</v>
      </c>
      <c r="I2739" s="28">
        <f>ROUND(G2739*H2739,6)</f>
        <v>0</v>
      </c>
      <c r="L2739" s="30">
        <v>0</v>
      </c>
      <c r="M2739" s="31">
        <f>ROUND(ROUND(L2739,2)*ROUND(G2739,3),2)</f>
        <v>0</v>
      </c>
      <c r="N2739" s="28" t="s">
        <v>57</v>
      </c>
      <c r="O2739">
        <f>(M2739*21)/100</f>
        <v>0</v>
      </c>
      <c r="P2739" t="s">
        <v>47</v>
      </c>
    </row>
    <row r="2740" spans="1:5" ht="13.2" customHeight="1">
      <c r="A2740" s="32" t="s">
        <v>48</v>
      </c>
      <c r="E2740" s="33" t="s">
        <v>2187</v>
      </c>
    </row>
    <row r="2741" spans="1:5" ht="13.2" customHeight="1">
      <c r="A2741" s="32" t="s">
        <v>49</v>
      </c>
      <c r="E2741" s="34" t="s">
        <v>43</v>
      </c>
    </row>
    <row r="2742" ht="13.2" customHeight="1">
      <c r="E2742" s="33" t="s">
        <v>43</v>
      </c>
    </row>
    <row r="2743" spans="1:16" ht="13.2" customHeight="1">
      <c r="A2743" t="s">
        <v>40</v>
      </c>
      <c r="B2743" s="10" t="s">
        <v>244</v>
      </c>
      <c r="C2743" s="10" t="s">
        <v>2186</v>
      </c>
      <c r="D2743" t="s">
        <v>53</v>
      </c>
      <c r="E2743" s="27" t="s">
        <v>2187</v>
      </c>
      <c r="F2743" s="28" t="s">
        <v>45</v>
      </c>
      <c r="G2743" s="29">
        <v>4</v>
      </c>
      <c r="H2743" s="28">
        <v>0</v>
      </c>
      <c r="I2743" s="28">
        <f>ROUND(G2743*H2743,6)</f>
        <v>0</v>
      </c>
      <c r="L2743" s="30">
        <v>0</v>
      </c>
      <c r="M2743" s="31">
        <f>ROUND(ROUND(L2743,2)*ROUND(G2743,3),2)</f>
        <v>0</v>
      </c>
      <c r="N2743" s="28" t="s">
        <v>57</v>
      </c>
      <c r="O2743">
        <f>(M2743*21)/100</f>
        <v>0</v>
      </c>
      <c r="P2743" t="s">
        <v>47</v>
      </c>
    </row>
    <row r="2744" spans="1:5" ht="13.2" customHeight="1">
      <c r="A2744" s="32" t="s">
        <v>48</v>
      </c>
      <c r="E2744" s="33" t="s">
        <v>2187</v>
      </c>
    </row>
    <row r="2745" spans="1:5" ht="13.2" customHeight="1">
      <c r="A2745" s="32" t="s">
        <v>49</v>
      </c>
      <c r="E2745" s="34" t="s">
        <v>43</v>
      </c>
    </row>
    <row r="2746" ht="13.2" customHeight="1">
      <c r="E2746" s="33" t="s">
        <v>43</v>
      </c>
    </row>
    <row r="2747" spans="1:16" ht="13.2" customHeight="1">
      <c r="A2747" t="s">
        <v>40</v>
      </c>
      <c r="B2747" s="10" t="s">
        <v>252</v>
      </c>
      <c r="C2747" s="10" t="s">
        <v>2186</v>
      </c>
      <c r="D2747" t="s">
        <v>60</v>
      </c>
      <c r="E2747" s="27" t="s">
        <v>2187</v>
      </c>
      <c r="F2747" s="28" t="s">
        <v>45</v>
      </c>
      <c r="G2747" s="29">
        <v>3</v>
      </c>
      <c r="H2747" s="28">
        <v>0</v>
      </c>
      <c r="I2747" s="28">
        <f>ROUND(G2747*H2747,6)</f>
        <v>0</v>
      </c>
      <c r="L2747" s="30">
        <v>0</v>
      </c>
      <c r="M2747" s="31">
        <f>ROUND(ROUND(L2747,2)*ROUND(G2747,3),2)</f>
        <v>0</v>
      </c>
      <c r="N2747" s="28" t="s">
        <v>57</v>
      </c>
      <c r="O2747">
        <f>(M2747*21)/100</f>
        <v>0</v>
      </c>
      <c r="P2747" t="s">
        <v>47</v>
      </c>
    </row>
    <row r="2748" spans="1:5" ht="13.2" customHeight="1">
      <c r="A2748" s="32" t="s">
        <v>48</v>
      </c>
      <c r="E2748" s="33" t="s">
        <v>2187</v>
      </c>
    </row>
    <row r="2749" spans="1:5" ht="13.2" customHeight="1">
      <c r="A2749" s="32" t="s">
        <v>49</v>
      </c>
      <c r="E2749" s="34" t="s">
        <v>43</v>
      </c>
    </row>
    <row r="2750" ht="13.2" customHeight="1">
      <c r="E2750" s="33" t="s">
        <v>43</v>
      </c>
    </row>
    <row r="2751" spans="1:16" ht="13.2" customHeight="1">
      <c r="A2751" t="s">
        <v>40</v>
      </c>
      <c r="B2751" s="10" t="s">
        <v>262</v>
      </c>
      <c r="C2751" s="10" t="s">
        <v>2188</v>
      </c>
      <c r="E2751" s="27" t="s">
        <v>2189</v>
      </c>
      <c r="F2751" s="28" t="s">
        <v>45</v>
      </c>
      <c r="G2751" s="29">
        <v>9</v>
      </c>
      <c r="H2751" s="28">
        <v>0</v>
      </c>
      <c r="I2751" s="28">
        <f>ROUND(G2751*H2751,6)</f>
        <v>0</v>
      </c>
      <c r="L2751" s="30">
        <v>0</v>
      </c>
      <c r="M2751" s="31">
        <f>ROUND(ROUND(L2751,2)*ROUND(G2751,3),2)</f>
        <v>0</v>
      </c>
      <c r="N2751" s="28" t="s">
        <v>57</v>
      </c>
      <c r="O2751">
        <f>(M2751*21)/100</f>
        <v>0</v>
      </c>
      <c r="P2751" t="s">
        <v>47</v>
      </c>
    </row>
    <row r="2752" spans="1:5" ht="13.2" customHeight="1">
      <c r="A2752" s="32" t="s">
        <v>48</v>
      </c>
      <c r="E2752" s="33" t="s">
        <v>2189</v>
      </c>
    </row>
    <row r="2753" spans="1:5" ht="13.2" customHeight="1">
      <c r="A2753" s="32" t="s">
        <v>49</v>
      </c>
      <c r="E2753" s="34" t="s">
        <v>43</v>
      </c>
    </row>
    <row r="2754" ht="13.2" customHeight="1">
      <c r="E2754" s="33" t="s">
        <v>43</v>
      </c>
    </row>
    <row r="2755" spans="1:16" ht="13.2" customHeight="1">
      <c r="A2755" t="s">
        <v>40</v>
      </c>
      <c r="B2755" s="10" t="s">
        <v>1252</v>
      </c>
      <c r="C2755" s="10" t="s">
        <v>2190</v>
      </c>
      <c r="E2755" s="27" t="s">
        <v>2191</v>
      </c>
      <c r="F2755" s="28" t="s">
        <v>81</v>
      </c>
      <c r="G2755" s="29">
        <v>85</v>
      </c>
      <c r="H2755" s="28">
        <v>0</v>
      </c>
      <c r="I2755" s="28">
        <f>ROUND(G2755*H2755,6)</f>
        <v>0</v>
      </c>
      <c r="L2755" s="30">
        <v>0</v>
      </c>
      <c r="M2755" s="31">
        <f>ROUND(ROUND(L2755,2)*ROUND(G2755,3),2)</f>
        <v>0</v>
      </c>
      <c r="N2755" s="28" t="s">
        <v>52</v>
      </c>
      <c r="O2755">
        <f>(M2755*21)/100</f>
        <v>0</v>
      </c>
      <c r="P2755" t="s">
        <v>47</v>
      </c>
    </row>
    <row r="2756" spans="1:5" ht="13.2" customHeight="1">
      <c r="A2756" s="32" t="s">
        <v>48</v>
      </c>
      <c r="E2756" s="33" t="s">
        <v>2191</v>
      </c>
    </row>
    <row r="2757" spans="1:5" ht="13.2" customHeight="1">
      <c r="A2757" s="32" t="s">
        <v>49</v>
      </c>
      <c r="E2757" s="34" t="s">
        <v>43</v>
      </c>
    </row>
    <row r="2758" ht="13.2" customHeight="1">
      <c r="E2758" s="33" t="s">
        <v>43</v>
      </c>
    </row>
    <row r="2759" spans="1:16" ht="13.2" customHeight="1">
      <c r="A2759" t="s">
        <v>40</v>
      </c>
      <c r="B2759" s="10" t="s">
        <v>1264</v>
      </c>
      <c r="C2759" s="10" t="s">
        <v>2192</v>
      </c>
      <c r="E2759" s="27" t="s">
        <v>2193</v>
      </c>
      <c r="F2759" s="28" t="s">
        <v>81</v>
      </c>
      <c r="G2759" s="29">
        <v>30</v>
      </c>
      <c r="H2759" s="28">
        <v>0</v>
      </c>
      <c r="I2759" s="28">
        <f>ROUND(G2759*H2759,6)</f>
        <v>0</v>
      </c>
      <c r="L2759" s="30">
        <v>0</v>
      </c>
      <c r="M2759" s="31">
        <f>ROUND(ROUND(L2759,2)*ROUND(G2759,3),2)</f>
        <v>0</v>
      </c>
      <c r="N2759" s="28" t="s">
        <v>52</v>
      </c>
      <c r="O2759">
        <f>(M2759*21)/100</f>
        <v>0</v>
      </c>
      <c r="P2759" t="s">
        <v>47</v>
      </c>
    </row>
    <row r="2760" spans="1:5" ht="13.2" customHeight="1">
      <c r="A2760" s="32" t="s">
        <v>48</v>
      </c>
      <c r="E2760" s="33" t="s">
        <v>2194</v>
      </c>
    </row>
    <row r="2761" spans="1:5" ht="13.2" customHeight="1">
      <c r="A2761" s="32" t="s">
        <v>49</v>
      </c>
      <c r="E2761" s="34" t="s">
        <v>43</v>
      </c>
    </row>
    <row r="2762" ht="13.2" customHeight="1">
      <c r="E2762" s="33" t="s">
        <v>43</v>
      </c>
    </row>
    <row r="2763" spans="1:16" ht="13.2" customHeight="1">
      <c r="A2763" t="s">
        <v>40</v>
      </c>
      <c r="B2763" s="10" t="s">
        <v>275</v>
      </c>
      <c r="C2763" s="10" t="s">
        <v>2195</v>
      </c>
      <c r="E2763" s="27" t="s">
        <v>2196</v>
      </c>
      <c r="F2763" s="28" t="s">
        <v>81</v>
      </c>
      <c r="G2763" s="29">
        <v>145</v>
      </c>
      <c r="H2763" s="28">
        <v>0</v>
      </c>
      <c r="I2763" s="28">
        <f>ROUND(G2763*H2763,6)</f>
        <v>0</v>
      </c>
      <c r="L2763" s="30">
        <v>0</v>
      </c>
      <c r="M2763" s="31">
        <f>ROUND(ROUND(L2763,2)*ROUND(G2763,3),2)</f>
        <v>0</v>
      </c>
      <c r="N2763" s="28" t="s">
        <v>52</v>
      </c>
      <c r="O2763">
        <f>(M2763*21)/100</f>
        <v>0</v>
      </c>
      <c r="P2763" t="s">
        <v>47</v>
      </c>
    </row>
    <row r="2764" spans="1:5" ht="13.2" customHeight="1">
      <c r="A2764" s="32" t="s">
        <v>48</v>
      </c>
      <c r="E2764" s="33" t="s">
        <v>2196</v>
      </c>
    </row>
    <row r="2765" spans="1:5" ht="13.2" customHeight="1">
      <c r="A2765" s="32" t="s">
        <v>49</v>
      </c>
      <c r="E2765" s="34" t="s">
        <v>43</v>
      </c>
    </row>
    <row r="2766" ht="13.2" customHeight="1">
      <c r="E2766" s="33" t="s">
        <v>43</v>
      </c>
    </row>
    <row r="2767" spans="1:16" ht="13.2" customHeight="1">
      <c r="A2767" t="s">
        <v>40</v>
      </c>
      <c r="B2767" s="10" t="s">
        <v>287</v>
      </c>
      <c r="C2767" s="10" t="s">
        <v>2197</v>
      </c>
      <c r="E2767" s="27" t="s">
        <v>2198</v>
      </c>
      <c r="F2767" s="28" t="s">
        <v>45</v>
      </c>
      <c r="G2767" s="29">
        <v>3</v>
      </c>
      <c r="H2767" s="28">
        <v>0</v>
      </c>
      <c r="I2767" s="28">
        <f>ROUND(G2767*H2767,6)</f>
        <v>0</v>
      </c>
      <c r="L2767" s="30">
        <v>0</v>
      </c>
      <c r="M2767" s="31">
        <f>ROUND(ROUND(L2767,2)*ROUND(G2767,3),2)</f>
        <v>0</v>
      </c>
      <c r="N2767" s="28" t="s">
        <v>57</v>
      </c>
      <c r="O2767">
        <f>(M2767*21)/100</f>
        <v>0</v>
      </c>
      <c r="P2767" t="s">
        <v>47</v>
      </c>
    </row>
    <row r="2768" spans="1:5" ht="13.2" customHeight="1">
      <c r="A2768" s="32" t="s">
        <v>48</v>
      </c>
      <c r="E2768" s="33" t="s">
        <v>2198</v>
      </c>
    </row>
    <row r="2769" spans="1:5" ht="13.2" customHeight="1">
      <c r="A2769" s="32" t="s">
        <v>49</v>
      </c>
      <c r="E2769" s="34" t="s">
        <v>43</v>
      </c>
    </row>
    <row r="2770" ht="13.2" customHeight="1">
      <c r="E2770" s="33" t="s">
        <v>43</v>
      </c>
    </row>
    <row r="2771" spans="1:16" ht="13.2" customHeight="1">
      <c r="A2771" t="s">
        <v>40</v>
      </c>
      <c r="B2771" s="10" t="s">
        <v>313</v>
      </c>
      <c r="C2771" s="10" t="s">
        <v>2197</v>
      </c>
      <c r="D2771" t="s">
        <v>41</v>
      </c>
      <c r="E2771" s="27" t="s">
        <v>2198</v>
      </c>
      <c r="F2771" s="28" t="s">
        <v>45</v>
      </c>
      <c r="G2771" s="29">
        <v>1</v>
      </c>
      <c r="H2771" s="28">
        <v>0</v>
      </c>
      <c r="I2771" s="28">
        <f>ROUND(G2771*H2771,6)</f>
        <v>0</v>
      </c>
      <c r="L2771" s="30">
        <v>0</v>
      </c>
      <c r="M2771" s="31">
        <f>ROUND(ROUND(L2771,2)*ROUND(G2771,3),2)</f>
        <v>0</v>
      </c>
      <c r="N2771" s="28" t="s">
        <v>57</v>
      </c>
      <c r="O2771">
        <f>(M2771*21)/100</f>
        <v>0</v>
      </c>
      <c r="P2771" t="s">
        <v>47</v>
      </c>
    </row>
    <row r="2772" spans="1:5" ht="13.2" customHeight="1">
      <c r="A2772" s="32" t="s">
        <v>48</v>
      </c>
      <c r="E2772" s="33" t="s">
        <v>2198</v>
      </c>
    </row>
    <row r="2773" spans="1:5" ht="13.2" customHeight="1">
      <c r="A2773" s="32" t="s">
        <v>49</v>
      </c>
      <c r="E2773" s="34" t="s">
        <v>43</v>
      </c>
    </row>
    <row r="2774" ht="13.2" customHeight="1">
      <c r="E2774" s="33" t="s">
        <v>43</v>
      </c>
    </row>
    <row r="2775" spans="1:16" ht="13.2" customHeight="1">
      <c r="A2775" t="s">
        <v>40</v>
      </c>
      <c r="B2775" s="10" t="s">
        <v>333</v>
      </c>
      <c r="C2775" s="10" t="s">
        <v>2199</v>
      </c>
      <c r="E2775" s="27" t="s">
        <v>2200</v>
      </c>
      <c r="F2775" s="28" t="s">
        <v>45</v>
      </c>
      <c r="G2775" s="29">
        <v>80</v>
      </c>
      <c r="H2775" s="28">
        <v>0</v>
      </c>
      <c r="I2775" s="28">
        <f>ROUND(G2775*H2775,6)</f>
        <v>0</v>
      </c>
      <c r="L2775" s="30">
        <v>0</v>
      </c>
      <c r="M2775" s="31">
        <f>ROUND(ROUND(L2775,2)*ROUND(G2775,3),2)</f>
        <v>0</v>
      </c>
      <c r="N2775" s="28" t="s">
        <v>57</v>
      </c>
      <c r="O2775">
        <f>(M2775*21)/100</f>
        <v>0</v>
      </c>
      <c r="P2775" t="s">
        <v>47</v>
      </c>
    </row>
    <row r="2776" spans="1:5" ht="13.2" customHeight="1">
      <c r="A2776" s="32" t="s">
        <v>48</v>
      </c>
      <c r="E2776" s="33" t="s">
        <v>2200</v>
      </c>
    </row>
    <row r="2777" spans="1:5" ht="13.2" customHeight="1">
      <c r="A2777" s="32" t="s">
        <v>49</v>
      </c>
      <c r="E2777" s="34" t="s">
        <v>43</v>
      </c>
    </row>
    <row r="2778" ht="13.2" customHeight="1">
      <c r="E2778" s="33" t="s">
        <v>43</v>
      </c>
    </row>
    <row r="2779" spans="1:16" ht="13.2" customHeight="1">
      <c r="A2779" t="s">
        <v>40</v>
      </c>
      <c r="B2779" s="10" t="s">
        <v>341</v>
      </c>
      <c r="C2779" s="10" t="s">
        <v>2199</v>
      </c>
      <c r="D2779" t="s">
        <v>41</v>
      </c>
      <c r="E2779" s="27" t="s">
        <v>2200</v>
      </c>
      <c r="F2779" s="28" t="s">
        <v>45</v>
      </c>
      <c r="G2779" s="29">
        <v>4</v>
      </c>
      <c r="H2779" s="28">
        <v>0</v>
      </c>
      <c r="I2779" s="28">
        <f>ROUND(G2779*H2779,6)</f>
        <v>0</v>
      </c>
      <c r="L2779" s="30">
        <v>0</v>
      </c>
      <c r="M2779" s="31">
        <f>ROUND(ROUND(L2779,2)*ROUND(G2779,3),2)</f>
        <v>0</v>
      </c>
      <c r="N2779" s="28" t="s">
        <v>57</v>
      </c>
      <c r="O2779">
        <f>(M2779*21)/100</f>
        <v>0</v>
      </c>
      <c r="P2779" t="s">
        <v>47</v>
      </c>
    </row>
    <row r="2780" spans="1:5" ht="13.2" customHeight="1">
      <c r="A2780" s="32" t="s">
        <v>48</v>
      </c>
      <c r="E2780" s="33" t="s">
        <v>2200</v>
      </c>
    </row>
    <row r="2781" spans="1:5" ht="13.2" customHeight="1">
      <c r="A2781" s="32" t="s">
        <v>49</v>
      </c>
      <c r="E2781" s="34" t="s">
        <v>43</v>
      </c>
    </row>
    <row r="2782" ht="13.2" customHeight="1">
      <c r="E2782" s="33" t="s">
        <v>43</v>
      </c>
    </row>
    <row r="2783" spans="1:16" ht="13.2" customHeight="1">
      <c r="A2783" t="s">
        <v>40</v>
      </c>
      <c r="B2783" s="10" t="s">
        <v>345</v>
      </c>
      <c r="C2783" s="10" t="s">
        <v>2199</v>
      </c>
      <c r="D2783" t="s">
        <v>47</v>
      </c>
      <c r="E2783" s="27" t="s">
        <v>2200</v>
      </c>
      <c r="F2783" s="28" t="s">
        <v>45</v>
      </c>
      <c r="G2783" s="29">
        <v>4</v>
      </c>
      <c r="H2783" s="28">
        <v>0</v>
      </c>
      <c r="I2783" s="28">
        <f>ROUND(G2783*H2783,6)</f>
        <v>0</v>
      </c>
      <c r="L2783" s="30">
        <v>0</v>
      </c>
      <c r="M2783" s="31">
        <f>ROUND(ROUND(L2783,2)*ROUND(G2783,3),2)</f>
        <v>0</v>
      </c>
      <c r="N2783" s="28" t="s">
        <v>57</v>
      </c>
      <c r="O2783">
        <f>(M2783*21)/100</f>
        <v>0</v>
      </c>
      <c r="P2783" t="s">
        <v>47</v>
      </c>
    </row>
    <row r="2784" spans="1:5" ht="13.2" customHeight="1">
      <c r="A2784" s="32" t="s">
        <v>48</v>
      </c>
      <c r="E2784" s="33" t="s">
        <v>2200</v>
      </c>
    </row>
    <row r="2785" spans="1:5" ht="13.2" customHeight="1">
      <c r="A2785" s="32" t="s">
        <v>49</v>
      </c>
      <c r="E2785" s="34" t="s">
        <v>43</v>
      </c>
    </row>
    <row r="2786" ht="13.2" customHeight="1">
      <c r="E2786" s="33" t="s">
        <v>43</v>
      </c>
    </row>
    <row r="2787" spans="1:16" ht="13.2" customHeight="1">
      <c r="A2787" t="s">
        <v>40</v>
      </c>
      <c r="B2787" s="10" t="s">
        <v>350</v>
      </c>
      <c r="C2787" s="10" t="s">
        <v>2199</v>
      </c>
      <c r="D2787" t="s">
        <v>53</v>
      </c>
      <c r="E2787" s="27" t="s">
        <v>2200</v>
      </c>
      <c r="F2787" s="28" t="s">
        <v>45</v>
      </c>
      <c r="G2787" s="29">
        <v>20</v>
      </c>
      <c r="H2787" s="28">
        <v>0</v>
      </c>
      <c r="I2787" s="28">
        <f>ROUND(G2787*H2787,6)</f>
        <v>0</v>
      </c>
      <c r="L2787" s="30">
        <v>0</v>
      </c>
      <c r="M2787" s="31">
        <f>ROUND(ROUND(L2787,2)*ROUND(G2787,3),2)</f>
        <v>0</v>
      </c>
      <c r="N2787" s="28" t="s">
        <v>57</v>
      </c>
      <c r="O2787">
        <f>(M2787*21)/100</f>
        <v>0</v>
      </c>
      <c r="P2787" t="s">
        <v>47</v>
      </c>
    </row>
    <row r="2788" spans="1:5" ht="13.2" customHeight="1">
      <c r="A2788" s="32" t="s">
        <v>48</v>
      </c>
      <c r="E2788" s="33" t="s">
        <v>2200</v>
      </c>
    </row>
    <row r="2789" spans="1:5" ht="13.2" customHeight="1">
      <c r="A2789" s="32" t="s">
        <v>49</v>
      </c>
      <c r="E2789" s="34" t="s">
        <v>43</v>
      </c>
    </row>
    <row r="2790" ht="13.2" customHeight="1">
      <c r="E2790" s="33" t="s">
        <v>43</v>
      </c>
    </row>
    <row r="2791" spans="1:16" ht="13.2" customHeight="1">
      <c r="A2791" t="s">
        <v>40</v>
      </c>
      <c r="B2791" s="10" t="s">
        <v>360</v>
      </c>
      <c r="C2791" s="10" t="s">
        <v>2201</v>
      </c>
      <c r="E2791" s="27" t="s">
        <v>2202</v>
      </c>
      <c r="F2791" s="28" t="s">
        <v>45</v>
      </c>
      <c r="G2791" s="29">
        <v>4</v>
      </c>
      <c r="H2791" s="28">
        <v>0</v>
      </c>
      <c r="I2791" s="28">
        <f>ROUND(G2791*H2791,6)</f>
        <v>0</v>
      </c>
      <c r="L2791" s="30">
        <v>0</v>
      </c>
      <c r="M2791" s="31">
        <f>ROUND(ROUND(L2791,2)*ROUND(G2791,3),2)</f>
        <v>0</v>
      </c>
      <c r="N2791" s="28" t="s">
        <v>57</v>
      </c>
      <c r="O2791">
        <f>(M2791*21)/100</f>
        <v>0</v>
      </c>
      <c r="P2791" t="s">
        <v>47</v>
      </c>
    </row>
    <row r="2792" spans="1:5" ht="13.2" customHeight="1">
      <c r="A2792" s="32" t="s">
        <v>48</v>
      </c>
      <c r="E2792" s="33" t="s">
        <v>2202</v>
      </c>
    </row>
    <row r="2793" spans="1:5" ht="13.2" customHeight="1">
      <c r="A2793" s="32" t="s">
        <v>49</v>
      </c>
      <c r="E2793" s="34" t="s">
        <v>43</v>
      </c>
    </row>
    <row r="2794" ht="13.2" customHeight="1">
      <c r="E2794" s="33" t="s">
        <v>43</v>
      </c>
    </row>
    <row r="2795" spans="1:16" ht="13.2" customHeight="1">
      <c r="A2795" t="s">
        <v>40</v>
      </c>
      <c r="B2795" s="10" t="s">
        <v>364</v>
      </c>
      <c r="C2795" s="10" t="s">
        <v>2203</v>
      </c>
      <c r="E2795" s="27" t="s">
        <v>2204</v>
      </c>
      <c r="F2795" s="28" t="s">
        <v>45</v>
      </c>
      <c r="G2795" s="29">
        <v>4</v>
      </c>
      <c r="H2795" s="28">
        <v>0</v>
      </c>
      <c r="I2795" s="28">
        <f>ROUND(G2795*H2795,6)</f>
        <v>0</v>
      </c>
      <c r="L2795" s="30">
        <v>0</v>
      </c>
      <c r="M2795" s="31">
        <f>ROUND(ROUND(L2795,2)*ROUND(G2795,3),2)</f>
        <v>0</v>
      </c>
      <c r="N2795" s="28" t="s">
        <v>57</v>
      </c>
      <c r="O2795">
        <f>(M2795*21)/100</f>
        <v>0</v>
      </c>
      <c r="P2795" t="s">
        <v>47</v>
      </c>
    </row>
    <row r="2796" spans="1:5" ht="13.2" customHeight="1">
      <c r="A2796" s="32" t="s">
        <v>48</v>
      </c>
      <c r="E2796" s="33" t="s">
        <v>2204</v>
      </c>
    </row>
    <row r="2797" spans="1:5" ht="13.2" customHeight="1">
      <c r="A2797" s="32" t="s">
        <v>49</v>
      </c>
      <c r="E2797" s="34" t="s">
        <v>43</v>
      </c>
    </row>
    <row r="2798" ht="13.2" customHeight="1">
      <c r="E2798" s="33" t="s">
        <v>43</v>
      </c>
    </row>
    <row r="2799" spans="1:16" ht="13.2" customHeight="1">
      <c r="A2799" t="s">
        <v>40</v>
      </c>
      <c r="B2799" s="10" t="s">
        <v>370</v>
      </c>
      <c r="C2799" s="10" t="s">
        <v>2205</v>
      </c>
      <c r="E2799" s="27" t="s">
        <v>2206</v>
      </c>
      <c r="F2799" s="28" t="s">
        <v>45</v>
      </c>
      <c r="G2799" s="29">
        <v>5</v>
      </c>
      <c r="H2799" s="28">
        <v>0</v>
      </c>
      <c r="I2799" s="28">
        <f>ROUND(G2799*H2799,6)</f>
        <v>0</v>
      </c>
      <c r="L2799" s="30">
        <v>0</v>
      </c>
      <c r="M2799" s="31">
        <f>ROUND(ROUND(L2799,2)*ROUND(G2799,3),2)</f>
        <v>0</v>
      </c>
      <c r="N2799" s="28" t="s">
        <v>57</v>
      </c>
      <c r="O2799">
        <f>(M2799*21)/100</f>
        <v>0</v>
      </c>
      <c r="P2799" t="s">
        <v>47</v>
      </c>
    </row>
    <row r="2800" spans="1:5" ht="13.2" customHeight="1">
      <c r="A2800" s="32" t="s">
        <v>48</v>
      </c>
      <c r="E2800" s="33" t="s">
        <v>2206</v>
      </c>
    </row>
    <row r="2801" spans="1:5" ht="13.2" customHeight="1">
      <c r="A2801" s="32" t="s">
        <v>49</v>
      </c>
      <c r="E2801" s="34" t="s">
        <v>43</v>
      </c>
    </row>
    <row r="2802" ht="13.2" customHeight="1">
      <c r="E2802" s="33" t="s">
        <v>43</v>
      </c>
    </row>
    <row r="2803" spans="1:16" ht="13.2" customHeight="1">
      <c r="A2803" t="s">
        <v>40</v>
      </c>
      <c r="B2803" s="10" t="s">
        <v>374</v>
      </c>
      <c r="C2803" s="10" t="s">
        <v>2207</v>
      </c>
      <c r="E2803" s="27" t="s">
        <v>2208</v>
      </c>
      <c r="F2803" s="28" t="s">
        <v>81</v>
      </c>
      <c r="G2803" s="29">
        <v>70</v>
      </c>
      <c r="H2803" s="28">
        <v>0</v>
      </c>
      <c r="I2803" s="28">
        <f>ROUND(G2803*H2803,6)</f>
        <v>0</v>
      </c>
      <c r="L2803" s="30">
        <v>0</v>
      </c>
      <c r="M2803" s="31">
        <f>ROUND(ROUND(L2803,2)*ROUND(G2803,3),2)</f>
        <v>0</v>
      </c>
      <c r="N2803" s="28" t="s">
        <v>57</v>
      </c>
      <c r="O2803">
        <f>(M2803*21)/100</f>
        <v>0</v>
      </c>
      <c r="P2803" t="s">
        <v>47</v>
      </c>
    </row>
    <row r="2804" spans="1:5" ht="13.2" customHeight="1">
      <c r="A2804" s="32" t="s">
        <v>48</v>
      </c>
      <c r="E2804" s="33" t="s">
        <v>2208</v>
      </c>
    </row>
    <row r="2805" spans="1:5" ht="13.2" customHeight="1">
      <c r="A2805" s="32" t="s">
        <v>49</v>
      </c>
      <c r="E2805" s="34" t="s">
        <v>43</v>
      </c>
    </row>
    <row r="2806" ht="13.2" customHeight="1">
      <c r="E2806" s="33" t="s">
        <v>43</v>
      </c>
    </row>
    <row r="2807" spans="1:16" ht="13.2" customHeight="1">
      <c r="A2807" t="s">
        <v>40</v>
      </c>
      <c r="B2807" s="10" t="s">
        <v>382</v>
      </c>
      <c r="C2807" s="10" t="s">
        <v>2207</v>
      </c>
      <c r="D2807" t="s">
        <v>41</v>
      </c>
      <c r="E2807" s="27" t="s">
        <v>2208</v>
      </c>
      <c r="F2807" s="28" t="s">
        <v>81</v>
      </c>
      <c r="G2807" s="29">
        <v>120</v>
      </c>
      <c r="H2807" s="28">
        <v>0</v>
      </c>
      <c r="I2807" s="28">
        <f>ROUND(G2807*H2807,6)</f>
        <v>0</v>
      </c>
      <c r="L2807" s="30">
        <v>0</v>
      </c>
      <c r="M2807" s="31">
        <f>ROUND(ROUND(L2807,2)*ROUND(G2807,3),2)</f>
        <v>0</v>
      </c>
      <c r="N2807" s="28" t="s">
        <v>57</v>
      </c>
      <c r="O2807">
        <f>(M2807*21)/100</f>
        <v>0</v>
      </c>
      <c r="P2807" t="s">
        <v>47</v>
      </c>
    </row>
    <row r="2808" spans="1:5" ht="13.2" customHeight="1">
      <c r="A2808" s="32" t="s">
        <v>48</v>
      </c>
      <c r="E2808" s="33" t="s">
        <v>2208</v>
      </c>
    </row>
    <row r="2809" spans="1:5" ht="13.2" customHeight="1">
      <c r="A2809" s="32" t="s">
        <v>49</v>
      </c>
      <c r="E2809" s="34" t="s">
        <v>43</v>
      </c>
    </row>
    <row r="2810" ht="13.2" customHeight="1">
      <c r="E2810" s="33" t="s">
        <v>43</v>
      </c>
    </row>
    <row r="2811" spans="1:16" ht="13.2" customHeight="1">
      <c r="A2811" t="s">
        <v>40</v>
      </c>
      <c r="B2811" s="10" t="s">
        <v>409</v>
      </c>
      <c r="C2811" s="10" t="s">
        <v>2207</v>
      </c>
      <c r="D2811" t="s">
        <v>47</v>
      </c>
      <c r="E2811" s="27" t="s">
        <v>2208</v>
      </c>
      <c r="F2811" s="28" t="s">
        <v>81</v>
      </c>
      <c r="G2811" s="29">
        <v>30</v>
      </c>
      <c r="H2811" s="28">
        <v>0</v>
      </c>
      <c r="I2811" s="28">
        <f>ROUND(G2811*H2811,6)</f>
        <v>0</v>
      </c>
      <c r="L2811" s="30">
        <v>0</v>
      </c>
      <c r="M2811" s="31">
        <f>ROUND(ROUND(L2811,2)*ROUND(G2811,3),2)</f>
        <v>0</v>
      </c>
      <c r="N2811" s="28" t="s">
        <v>57</v>
      </c>
      <c r="O2811">
        <f>(M2811*21)/100</f>
        <v>0</v>
      </c>
      <c r="P2811" t="s">
        <v>47</v>
      </c>
    </row>
    <row r="2812" spans="1:5" ht="13.2" customHeight="1">
      <c r="A2812" s="32" t="s">
        <v>48</v>
      </c>
      <c r="E2812" s="33" t="s">
        <v>2208</v>
      </c>
    </row>
    <row r="2813" spans="1:5" ht="13.2" customHeight="1">
      <c r="A2813" s="32" t="s">
        <v>49</v>
      </c>
      <c r="E2813" s="34" t="s">
        <v>43</v>
      </c>
    </row>
    <row r="2814" ht="13.2" customHeight="1">
      <c r="E2814" s="33" t="s">
        <v>43</v>
      </c>
    </row>
    <row r="2815" spans="1:16" ht="13.2" customHeight="1">
      <c r="A2815" t="s">
        <v>40</v>
      </c>
      <c r="B2815" s="10" t="s">
        <v>419</v>
      </c>
      <c r="C2815" s="10" t="s">
        <v>2209</v>
      </c>
      <c r="E2815" s="27" t="s">
        <v>2210</v>
      </c>
      <c r="F2815" s="28" t="s">
        <v>81</v>
      </c>
      <c r="G2815" s="29">
        <v>350</v>
      </c>
      <c r="H2815" s="28">
        <v>0</v>
      </c>
      <c r="I2815" s="28">
        <f>ROUND(G2815*H2815,6)</f>
        <v>0</v>
      </c>
      <c r="L2815" s="30">
        <v>0</v>
      </c>
      <c r="M2815" s="31">
        <f>ROUND(ROUND(L2815,2)*ROUND(G2815,3),2)</f>
        <v>0</v>
      </c>
      <c r="N2815" s="28" t="s">
        <v>57</v>
      </c>
      <c r="O2815">
        <f>(M2815*21)/100</f>
        <v>0</v>
      </c>
      <c r="P2815" t="s">
        <v>47</v>
      </c>
    </row>
    <row r="2816" spans="1:5" ht="13.2" customHeight="1">
      <c r="A2816" s="32" t="s">
        <v>48</v>
      </c>
      <c r="E2816" s="33" t="s">
        <v>2210</v>
      </c>
    </row>
    <row r="2817" spans="1:5" ht="13.2" customHeight="1">
      <c r="A2817" s="32" t="s">
        <v>49</v>
      </c>
      <c r="E2817" s="34" t="s">
        <v>43</v>
      </c>
    </row>
    <row r="2818" ht="13.2" customHeight="1">
      <c r="E2818" s="33" t="s">
        <v>43</v>
      </c>
    </row>
    <row r="2819" spans="1:16" ht="13.2" customHeight="1">
      <c r="A2819" t="s">
        <v>40</v>
      </c>
      <c r="B2819" s="10" t="s">
        <v>427</v>
      </c>
      <c r="C2819" s="10" t="s">
        <v>2209</v>
      </c>
      <c r="D2819" t="s">
        <v>41</v>
      </c>
      <c r="E2819" s="27" t="s">
        <v>2210</v>
      </c>
      <c r="F2819" s="28" t="s">
        <v>81</v>
      </c>
      <c r="G2819" s="29">
        <v>2800</v>
      </c>
      <c r="H2819" s="28">
        <v>0</v>
      </c>
      <c r="I2819" s="28">
        <f>ROUND(G2819*H2819,6)</f>
        <v>0</v>
      </c>
      <c r="L2819" s="30">
        <v>0</v>
      </c>
      <c r="M2819" s="31">
        <f>ROUND(ROUND(L2819,2)*ROUND(G2819,3),2)</f>
        <v>0</v>
      </c>
      <c r="N2819" s="28" t="s">
        <v>57</v>
      </c>
      <c r="O2819">
        <f>(M2819*21)/100</f>
        <v>0</v>
      </c>
      <c r="P2819" t="s">
        <v>47</v>
      </c>
    </row>
    <row r="2820" spans="1:5" ht="13.2" customHeight="1">
      <c r="A2820" s="32" t="s">
        <v>48</v>
      </c>
      <c r="E2820" s="33" t="s">
        <v>2210</v>
      </c>
    </row>
    <row r="2821" spans="1:5" ht="13.2" customHeight="1">
      <c r="A2821" s="32" t="s">
        <v>49</v>
      </c>
      <c r="E2821" s="34" t="s">
        <v>43</v>
      </c>
    </row>
    <row r="2822" ht="13.2" customHeight="1">
      <c r="E2822" s="33" t="s">
        <v>43</v>
      </c>
    </row>
    <row r="2823" spans="1:16" ht="13.2" customHeight="1">
      <c r="A2823" t="s">
        <v>40</v>
      </c>
      <c r="B2823" s="10" t="s">
        <v>430</v>
      </c>
      <c r="C2823" s="10" t="s">
        <v>2209</v>
      </c>
      <c r="D2823" t="s">
        <v>47</v>
      </c>
      <c r="E2823" s="27" t="s">
        <v>2210</v>
      </c>
      <c r="F2823" s="28" t="s">
        <v>81</v>
      </c>
      <c r="G2823" s="29">
        <v>4200</v>
      </c>
      <c r="H2823" s="28">
        <v>0</v>
      </c>
      <c r="I2823" s="28">
        <f>ROUND(G2823*H2823,6)</f>
        <v>0</v>
      </c>
      <c r="L2823" s="30">
        <v>0</v>
      </c>
      <c r="M2823" s="31">
        <f>ROUND(ROUND(L2823,2)*ROUND(G2823,3),2)</f>
        <v>0</v>
      </c>
      <c r="N2823" s="28" t="s">
        <v>57</v>
      </c>
      <c r="O2823">
        <f>(M2823*21)/100</f>
        <v>0</v>
      </c>
      <c r="P2823" t="s">
        <v>47</v>
      </c>
    </row>
    <row r="2824" spans="1:5" ht="13.2" customHeight="1">
      <c r="A2824" s="32" t="s">
        <v>48</v>
      </c>
      <c r="E2824" s="33" t="s">
        <v>2210</v>
      </c>
    </row>
    <row r="2825" spans="1:5" ht="13.2" customHeight="1">
      <c r="A2825" s="32" t="s">
        <v>49</v>
      </c>
      <c r="E2825" s="34" t="s">
        <v>43</v>
      </c>
    </row>
    <row r="2826" ht="13.2" customHeight="1">
      <c r="E2826" s="33" t="s">
        <v>43</v>
      </c>
    </row>
    <row r="2827" spans="1:16" ht="13.2" customHeight="1">
      <c r="A2827" t="s">
        <v>40</v>
      </c>
      <c r="B2827" s="10" t="s">
        <v>433</v>
      </c>
      <c r="C2827" s="10" t="s">
        <v>2209</v>
      </c>
      <c r="D2827" t="s">
        <v>53</v>
      </c>
      <c r="E2827" s="27" t="s">
        <v>2210</v>
      </c>
      <c r="F2827" s="28" t="s">
        <v>81</v>
      </c>
      <c r="G2827" s="29">
        <v>850</v>
      </c>
      <c r="H2827" s="28">
        <v>0</v>
      </c>
      <c r="I2827" s="28">
        <f>ROUND(G2827*H2827,6)</f>
        <v>0</v>
      </c>
      <c r="L2827" s="30">
        <v>0</v>
      </c>
      <c r="M2827" s="31">
        <f>ROUND(ROUND(L2827,2)*ROUND(G2827,3),2)</f>
        <v>0</v>
      </c>
      <c r="N2827" s="28" t="s">
        <v>57</v>
      </c>
      <c r="O2827">
        <f>(M2827*21)/100</f>
        <v>0</v>
      </c>
      <c r="P2827" t="s">
        <v>47</v>
      </c>
    </row>
    <row r="2828" spans="1:5" ht="13.2" customHeight="1">
      <c r="A2828" s="32" t="s">
        <v>48</v>
      </c>
      <c r="E2828" s="33" t="s">
        <v>2210</v>
      </c>
    </row>
    <row r="2829" spans="1:5" ht="13.2" customHeight="1">
      <c r="A2829" s="32" t="s">
        <v>49</v>
      </c>
      <c r="E2829" s="34" t="s">
        <v>43</v>
      </c>
    </row>
    <row r="2830" ht="13.2" customHeight="1">
      <c r="E2830" s="33" t="s">
        <v>43</v>
      </c>
    </row>
    <row r="2831" spans="1:16" ht="13.2" customHeight="1">
      <c r="A2831" t="s">
        <v>40</v>
      </c>
      <c r="B2831" s="10" t="s">
        <v>1545</v>
      </c>
      <c r="C2831" s="10" t="s">
        <v>2211</v>
      </c>
      <c r="E2831" s="27" t="s">
        <v>2212</v>
      </c>
      <c r="F2831" s="28" t="s">
        <v>81</v>
      </c>
      <c r="G2831" s="29">
        <v>50</v>
      </c>
      <c r="H2831" s="28">
        <v>0</v>
      </c>
      <c r="I2831" s="28">
        <f>ROUND(G2831*H2831,6)</f>
        <v>0</v>
      </c>
      <c r="L2831" s="30">
        <v>0</v>
      </c>
      <c r="M2831" s="31">
        <f>ROUND(ROUND(L2831,2)*ROUND(G2831,3),2)</f>
        <v>0</v>
      </c>
      <c r="N2831" s="28" t="s">
        <v>57</v>
      </c>
      <c r="O2831">
        <f>(M2831*21)/100</f>
        <v>0</v>
      </c>
      <c r="P2831" t="s">
        <v>47</v>
      </c>
    </row>
    <row r="2832" spans="1:5" ht="13.2" customHeight="1">
      <c r="A2832" s="32" t="s">
        <v>48</v>
      </c>
      <c r="E2832" s="33" t="s">
        <v>2212</v>
      </c>
    </row>
    <row r="2833" spans="1:5" ht="13.2" customHeight="1">
      <c r="A2833" s="32" t="s">
        <v>49</v>
      </c>
      <c r="E2833" s="34" t="s">
        <v>43</v>
      </c>
    </row>
    <row r="2834" ht="13.2" customHeight="1">
      <c r="E2834" s="33" t="s">
        <v>43</v>
      </c>
    </row>
    <row r="2835" spans="1:16" ht="13.2" customHeight="1">
      <c r="A2835" t="s">
        <v>40</v>
      </c>
      <c r="B2835" s="10" t="s">
        <v>450</v>
      </c>
      <c r="C2835" s="10" t="s">
        <v>2213</v>
      </c>
      <c r="E2835" s="27" t="s">
        <v>2214</v>
      </c>
      <c r="F2835" s="28" t="s">
        <v>81</v>
      </c>
      <c r="G2835" s="29">
        <v>60</v>
      </c>
      <c r="H2835" s="28">
        <v>0</v>
      </c>
      <c r="I2835" s="28">
        <f>ROUND(G2835*H2835,6)</f>
        <v>0</v>
      </c>
      <c r="L2835" s="30">
        <v>0</v>
      </c>
      <c r="M2835" s="31">
        <f>ROUND(ROUND(L2835,2)*ROUND(G2835,3),2)</f>
        <v>0</v>
      </c>
      <c r="N2835" s="28" t="s">
        <v>57</v>
      </c>
      <c r="O2835">
        <f>(M2835*21)/100</f>
        <v>0</v>
      </c>
      <c r="P2835" t="s">
        <v>47</v>
      </c>
    </row>
    <row r="2836" spans="1:5" ht="13.2" customHeight="1">
      <c r="A2836" s="32" t="s">
        <v>48</v>
      </c>
      <c r="E2836" s="33" t="s">
        <v>2214</v>
      </c>
    </row>
    <row r="2837" spans="1:5" ht="13.2" customHeight="1">
      <c r="A2837" s="32" t="s">
        <v>49</v>
      </c>
      <c r="E2837" s="34" t="s">
        <v>43</v>
      </c>
    </row>
    <row r="2838" ht="13.2" customHeight="1">
      <c r="E2838" s="33" t="s">
        <v>43</v>
      </c>
    </row>
    <row r="2839" spans="1:16" ht="13.2" customHeight="1">
      <c r="A2839" t="s">
        <v>40</v>
      </c>
      <c r="B2839" s="10" t="s">
        <v>461</v>
      </c>
      <c r="C2839" s="10" t="s">
        <v>2215</v>
      </c>
      <c r="E2839" s="27" t="s">
        <v>2216</v>
      </c>
      <c r="F2839" s="28" t="s">
        <v>81</v>
      </c>
      <c r="G2839" s="29">
        <v>170</v>
      </c>
      <c r="H2839" s="28">
        <v>0</v>
      </c>
      <c r="I2839" s="28">
        <f>ROUND(G2839*H2839,6)</f>
        <v>0</v>
      </c>
      <c r="L2839" s="30">
        <v>0</v>
      </c>
      <c r="M2839" s="31">
        <f>ROUND(ROUND(L2839,2)*ROUND(G2839,3),2)</f>
        <v>0</v>
      </c>
      <c r="N2839" s="28" t="s">
        <v>52</v>
      </c>
      <c r="O2839">
        <f>(M2839*21)/100</f>
        <v>0</v>
      </c>
      <c r="P2839" t="s">
        <v>47</v>
      </c>
    </row>
    <row r="2840" spans="1:5" ht="13.2" customHeight="1">
      <c r="A2840" s="32" t="s">
        <v>48</v>
      </c>
      <c r="E2840" s="33" t="s">
        <v>2216</v>
      </c>
    </row>
    <row r="2841" spans="1:5" ht="13.2" customHeight="1">
      <c r="A2841" s="32" t="s">
        <v>49</v>
      </c>
      <c r="E2841" s="34" t="s">
        <v>43</v>
      </c>
    </row>
    <row r="2842" ht="13.2" customHeight="1">
      <c r="E2842" s="33" t="s">
        <v>43</v>
      </c>
    </row>
    <row r="2843" spans="1:16" ht="13.2" customHeight="1">
      <c r="A2843" t="s">
        <v>40</v>
      </c>
      <c r="B2843" s="10" t="s">
        <v>471</v>
      </c>
      <c r="C2843" s="10" t="s">
        <v>2215</v>
      </c>
      <c r="D2843" t="s">
        <v>41</v>
      </c>
      <c r="E2843" s="27" t="s">
        <v>2216</v>
      </c>
      <c r="F2843" s="28" t="s">
        <v>81</v>
      </c>
      <c r="G2843" s="29">
        <v>20</v>
      </c>
      <c r="H2843" s="28">
        <v>0</v>
      </c>
      <c r="I2843" s="28">
        <f>ROUND(G2843*H2843,6)</f>
        <v>0</v>
      </c>
      <c r="L2843" s="30">
        <v>0</v>
      </c>
      <c r="M2843" s="31">
        <f>ROUND(ROUND(L2843,2)*ROUND(G2843,3),2)</f>
        <v>0</v>
      </c>
      <c r="N2843" s="28" t="s">
        <v>52</v>
      </c>
      <c r="O2843">
        <f>(M2843*21)/100</f>
        <v>0</v>
      </c>
      <c r="P2843" t="s">
        <v>47</v>
      </c>
    </row>
    <row r="2844" spans="1:5" ht="13.2" customHeight="1">
      <c r="A2844" s="32" t="s">
        <v>48</v>
      </c>
      <c r="E2844" s="33" t="s">
        <v>2216</v>
      </c>
    </row>
    <row r="2845" spans="1:5" ht="13.2" customHeight="1">
      <c r="A2845" s="32" t="s">
        <v>49</v>
      </c>
      <c r="E2845" s="34" t="s">
        <v>43</v>
      </c>
    </row>
    <row r="2846" ht="13.2" customHeight="1">
      <c r="E2846" s="33" t="s">
        <v>43</v>
      </c>
    </row>
    <row r="2847" spans="1:16" ht="13.2" customHeight="1">
      <c r="A2847" t="s">
        <v>40</v>
      </c>
      <c r="B2847" s="10" t="s">
        <v>481</v>
      </c>
      <c r="C2847" s="10" t="s">
        <v>2217</v>
      </c>
      <c r="E2847" s="27" t="s">
        <v>2218</v>
      </c>
      <c r="F2847" s="28" t="s">
        <v>81</v>
      </c>
      <c r="G2847" s="29">
        <v>30</v>
      </c>
      <c r="H2847" s="28">
        <v>0</v>
      </c>
      <c r="I2847" s="28">
        <f>ROUND(G2847*H2847,6)</f>
        <v>0</v>
      </c>
      <c r="L2847" s="30">
        <v>0</v>
      </c>
      <c r="M2847" s="31">
        <f>ROUND(ROUND(L2847,2)*ROUND(G2847,3),2)</f>
        <v>0</v>
      </c>
      <c r="N2847" s="28" t="s">
        <v>57</v>
      </c>
      <c r="O2847">
        <f>(M2847*21)/100</f>
        <v>0</v>
      </c>
      <c r="P2847" t="s">
        <v>47</v>
      </c>
    </row>
    <row r="2848" spans="1:5" ht="13.2" customHeight="1">
      <c r="A2848" s="32" t="s">
        <v>48</v>
      </c>
      <c r="E2848" s="33" t="s">
        <v>2218</v>
      </c>
    </row>
    <row r="2849" spans="1:5" ht="13.2" customHeight="1">
      <c r="A2849" s="32" t="s">
        <v>49</v>
      </c>
      <c r="E2849" s="34" t="s">
        <v>43</v>
      </c>
    </row>
    <row r="2850" ht="13.2" customHeight="1">
      <c r="E2850" s="33" t="s">
        <v>43</v>
      </c>
    </row>
    <row r="2851" spans="1:16" ht="13.2" customHeight="1">
      <c r="A2851" t="s">
        <v>40</v>
      </c>
      <c r="B2851" s="10" t="s">
        <v>574</v>
      </c>
      <c r="C2851" s="10" t="s">
        <v>2219</v>
      </c>
      <c r="E2851" s="27" t="s">
        <v>2220</v>
      </c>
      <c r="F2851" s="28" t="s">
        <v>81</v>
      </c>
      <c r="G2851" s="29">
        <v>30</v>
      </c>
      <c r="H2851" s="28">
        <v>0</v>
      </c>
      <c r="I2851" s="28">
        <f>ROUND(G2851*H2851,6)</f>
        <v>0</v>
      </c>
      <c r="L2851" s="30">
        <v>0</v>
      </c>
      <c r="M2851" s="31">
        <f>ROUND(ROUND(L2851,2)*ROUND(G2851,3),2)</f>
        <v>0</v>
      </c>
      <c r="N2851" s="28" t="s">
        <v>57</v>
      </c>
      <c r="O2851">
        <f>(M2851*21)/100</f>
        <v>0</v>
      </c>
      <c r="P2851" t="s">
        <v>47</v>
      </c>
    </row>
    <row r="2852" spans="1:5" ht="13.2" customHeight="1">
      <c r="A2852" s="32" t="s">
        <v>48</v>
      </c>
      <c r="E2852" s="33" t="s">
        <v>2220</v>
      </c>
    </row>
    <row r="2853" spans="1:5" ht="13.2" customHeight="1">
      <c r="A2853" s="32" t="s">
        <v>49</v>
      </c>
      <c r="E2853" s="34" t="s">
        <v>43</v>
      </c>
    </row>
    <row r="2854" ht="13.2" customHeight="1">
      <c r="E2854" s="33" t="s">
        <v>43</v>
      </c>
    </row>
    <row r="2855" spans="1:16" ht="13.2" customHeight="1">
      <c r="A2855" t="s">
        <v>40</v>
      </c>
      <c r="B2855" s="10" t="s">
        <v>579</v>
      </c>
      <c r="C2855" s="10" t="s">
        <v>2221</v>
      </c>
      <c r="E2855" s="27" t="s">
        <v>2222</v>
      </c>
      <c r="F2855" s="28" t="s">
        <v>45</v>
      </c>
      <c r="G2855" s="29">
        <v>1</v>
      </c>
      <c r="H2855" s="28">
        <v>0</v>
      </c>
      <c r="I2855" s="28">
        <f>ROUND(G2855*H2855,6)</f>
        <v>0</v>
      </c>
      <c r="L2855" s="30">
        <v>0</v>
      </c>
      <c r="M2855" s="31">
        <f>ROUND(ROUND(L2855,2)*ROUND(G2855,3),2)</f>
        <v>0</v>
      </c>
      <c r="N2855" s="28" t="s">
        <v>57</v>
      </c>
      <c r="O2855">
        <f>(M2855*21)/100</f>
        <v>0</v>
      </c>
      <c r="P2855" t="s">
        <v>47</v>
      </c>
    </row>
    <row r="2856" spans="1:5" ht="13.2" customHeight="1">
      <c r="A2856" s="32" t="s">
        <v>48</v>
      </c>
      <c r="E2856" s="33" t="s">
        <v>2222</v>
      </c>
    </row>
    <row r="2857" spans="1:5" ht="13.2" customHeight="1">
      <c r="A2857" s="32" t="s">
        <v>49</v>
      </c>
      <c r="E2857" s="34" t="s">
        <v>43</v>
      </c>
    </row>
    <row r="2858" ht="13.2" customHeight="1">
      <c r="E2858" s="33" t="s">
        <v>43</v>
      </c>
    </row>
    <row r="2859" spans="1:16" ht="13.2" customHeight="1">
      <c r="A2859" t="s">
        <v>40</v>
      </c>
      <c r="B2859" s="10" t="s">
        <v>753</v>
      </c>
      <c r="C2859" s="10" t="s">
        <v>2221</v>
      </c>
      <c r="D2859" t="s">
        <v>41</v>
      </c>
      <c r="E2859" s="27" t="s">
        <v>2223</v>
      </c>
      <c r="F2859" s="28" t="s">
        <v>45</v>
      </c>
      <c r="G2859" s="29">
        <v>4</v>
      </c>
      <c r="H2859" s="28">
        <v>0</v>
      </c>
      <c r="I2859" s="28">
        <f>ROUND(G2859*H2859,6)</f>
        <v>0</v>
      </c>
      <c r="L2859" s="30">
        <v>0</v>
      </c>
      <c r="M2859" s="31">
        <f>ROUND(ROUND(L2859,2)*ROUND(G2859,3),2)</f>
        <v>0</v>
      </c>
      <c r="N2859" s="28" t="s">
        <v>57</v>
      </c>
      <c r="O2859">
        <f>(M2859*21)/100</f>
        <v>0</v>
      </c>
      <c r="P2859" t="s">
        <v>47</v>
      </c>
    </row>
    <row r="2860" spans="1:5" ht="13.2" customHeight="1">
      <c r="A2860" s="32" t="s">
        <v>48</v>
      </c>
      <c r="E2860" s="33" t="s">
        <v>2223</v>
      </c>
    </row>
    <row r="2861" spans="1:5" ht="13.2" customHeight="1">
      <c r="A2861" s="32" t="s">
        <v>49</v>
      </c>
      <c r="E2861" s="34" t="s">
        <v>43</v>
      </c>
    </row>
    <row r="2862" ht="13.2" customHeight="1">
      <c r="E2862" s="33" t="s">
        <v>43</v>
      </c>
    </row>
    <row r="2863" spans="1:16" ht="13.2" customHeight="1">
      <c r="A2863" t="s">
        <v>40</v>
      </c>
      <c r="B2863" s="10" t="s">
        <v>759</v>
      </c>
      <c r="C2863" s="10" t="s">
        <v>2221</v>
      </c>
      <c r="D2863" t="s">
        <v>47</v>
      </c>
      <c r="E2863" s="27" t="s">
        <v>2224</v>
      </c>
      <c r="F2863" s="28" t="s">
        <v>45</v>
      </c>
      <c r="G2863" s="29">
        <v>1</v>
      </c>
      <c r="H2863" s="28">
        <v>0</v>
      </c>
      <c r="I2863" s="28">
        <f>ROUND(G2863*H2863,6)</f>
        <v>0</v>
      </c>
      <c r="L2863" s="30">
        <v>0</v>
      </c>
      <c r="M2863" s="31">
        <f>ROUND(ROUND(L2863,2)*ROUND(G2863,3),2)</f>
        <v>0</v>
      </c>
      <c r="N2863" s="28" t="s">
        <v>57</v>
      </c>
      <c r="O2863">
        <f>(M2863*21)/100</f>
        <v>0</v>
      </c>
      <c r="P2863" t="s">
        <v>47</v>
      </c>
    </row>
    <row r="2864" spans="1:5" ht="13.2" customHeight="1">
      <c r="A2864" s="32" t="s">
        <v>48</v>
      </c>
      <c r="E2864" s="33" t="s">
        <v>2224</v>
      </c>
    </row>
    <row r="2865" spans="1:5" ht="13.2" customHeight="1">
      <c r="A2865" s="32" t="s">
        <v>49</v>
      </c>
      <c r="E2865" s="34" t="s">
        <v>43</v>
      </c>
    </row>
    <row r="2866" ht="13.2" customHeight="1">
      <c r="E2866" s="33" t="s">
        <v>43</v>
      </c>
    </row>
    <row r="2867" spans="1:16" ht="13.2" customHeight="1">
      <c r="A2867" t="s">
        <v>40</v>
      </c>
      <c r="B2867" s="10" t="s">
        <v>570</v>
      </c>
      <c r="C2867" s="10" t="s">
        <v>2225</v>
      </c>
      <c r="E2867" s="27" t="s">
        <v>2226</v>
      </c>
      <c r="F2867" s="28" t="s">
        <v>81</v>
      </c>
      <c r="G2867" s="29">
        <v>790</v>
      </c>
      <c r="H2867" s="28">
        <v>0</v>
      </c>
      <c r="I2867" s="28">
        <f>ROUND(G2867*H2867,6)</f>
        <v>0</v>
      </c>
      <c r="L2867" s="30">
        <v>0</v>
      </c>
      <c r="M2867" s="31">
        <f>ROUND(ROUND(L2867,2)*ROUND(G2867,3),2)</f>
        <v>0</v>
      </c>
      <c r="N2867" s="28" t="s">
        <v>57</v>
      </c>
      <c r="O2867">
        <f>(M2867*21)/100</f>
        <v>0</v>
      </c>
      <c r="P2867" t="s">
        <v>47</v>
      </c>
    </row>
    <row r="2868" spans="1:5" ht="13.2" customHeight="1">
      <c r="A2868" s="32" t="s">
        <v>48</v>
      </c>
      <c r="E2868" s="33" t="s">
        <v>2226</v>
      </c>
    </row>
    <row r="2869" spans="1:5" ht="13.2" customHeight="1">
      <c r="A2869" s="32" t="s">
        <v>49</v>
      </c>
      <c r="E2869" s="34" t="s">
        <v>43</v>
      </c>
    </row>
    <row r="2870" ht="13.2" customHeight="1">
      <c r="E2870" s="33" t="s">
        <v>43</v>
      </c>
    </row>
    <row r="2871" spans="1:16" ht="13.2" customHeight="1">
      <c r="A2871" t="s">
        <v>40</v>
      </c>
      <c r="B2871" s="10" t="s">
        <v>1256</v>
      </c>
      <c r="C2871" s="10" t="s">
        <v>2227</v>
      </c>
      <c r="E2871" s="27" t="s">
        <v>2228</v>
      </c>
      <c r="F2871" s="28" t="s">
        <v>81</v>
      </c>
      <c r="G2871" s="29">
        <v>85</v>
      </c>
      <c r="H2871" s="28">
        <v>0</v>
      </c>
      <c r="I2871" s="28">
        <f>ROUND(G2871*H2871,6)</f>
        <v>0</v>
      </c>
      <c r="L2871" s="30">
        <v>0</v>
      </c>
      <c r="M2871" s="31">
        <f>ROUND(ROUND(L2871,2)*ROUND(G2871,3),2)</f>
        <v>0</v>
      </c>
      <c r="N2871" s="28" t="s">
        <v>57</v>
      </c>
      <c r="O2871">
        <f>(M2871*21)/100</f>
        <v>0</v>
      </c>
      <c r="P2871" t="s">
        <v>47</v>
      </c>
    </row>
    <row r="2872" spans="1:5" ht="13.2" customHeight="1">
      <c r="A2872" s="32" t="s">
        <v>48</v>
      </c>
      <c r="E2872" s="33" t="s">
        <v>2228</v>
      </c>
    </row>
    <row r="2873" spans="1:5" ht="13.2" customHeight="1">
      <c r="A2873" s="32" t="s">
        <v>49</v>
      </c>
      <c r="E2873" s="34" t="s">
        <v>43</v>
      </c>
    </row>
    <row r="2874" ht="13.2" customHeight="1">
      <c r="E2874" s="33" t="s">
        <v>43</v>
      </c>
    </row>
    <row r="2875" spans="1:16" ht="13.2" customHeight="1">
      <c r="A2875" t="s">
        <v>40</v>
      </c>
      <c r="B2875" s="10" t="s">
        <v>1269</v>
      </c>
      <c r="C2875" s="10" t="s">
        <v>2229</v>
      </c>
      <c r="E2875" s="27" t="s">
        <v>2230</v>
      </c>
      <c r="F2875" s="28" t="s">
        <v>81</v>
      </c>
      <c r="G2875" s="29">
        <v>30</v>
      </c>
      <c r="H2875" s="28">
        <v>0</v>
      </c>
      <c r="I2875" s="28">
        <f>ROUND(G2875*H2875,6)</f>
        <v>0</v>
      </c>
      <c r="L2875" s="30">
        <v>0</v>
      </c>
      <c r="M2875" s="31">
        <f>ROUND(ROUND(L2875,2)*ROUND(G2875,3),2)</f>
        <v>0</v>
      </c>
      <c r="N2875" s="28" t="s">
        <v>57</v>
      </c>
      <c r="O2875">
        <f>(M2875*21)/100</f>
        <v>0</v>
      </c>
      <c r="P2875" t="s">
        <v>47</v>
      </c>
    </row>
    <row r="2876" spans="1:5" ht="13.2" customHeight="1">
      <c r="A2876" s="32" t="s">
        <v>48</v>
      </c>
      <c r="E2876" s="33" t="s">
        <v>2230</v>
      </c>
    </row>
    <row r="2877" spans="1:5" ht="13.2" customHeight="1">
      <c r="A2877" s="32" t="s">
        <v>49</v>
      </c>
      <c r="E2877" s="34" t="s">
        <v>43</v>
      </c>
    </row>
    <row r="2878" ht="13.2" customHeight="1">
      <c r="E2878" s="33" t="s">
        <v>43</v>
      </c>
    </row>
    <row r="2879" spans="1:16" ht="13.2" customHeight="1">
      <c r="A2879" t="s">
        <v>40</v>
      </c>
      <c r="B2879" s="10" t="s">
        <v>1273</v>
      </c>
      <c r="C2879" s="10" t="s">
        <v>2231</v>
      </c>
      <c r="E2879" s="27" t="s">
        <v>2232</v>
      </c>
      <c r="F2879" s="28" t="s">
        <v>45</v>
      </c>
      <c r="G2879" s="29">
        <v>4</v>
      </c>
      <c r="H2879" s="28">
        <v>0</v>
      </c>
      <c r="I2879" s="28">
        <f>ROUND(G2879*H2879,6)</f>
        <v>0</v>
      </c>
      <c r="L2879" s="30">
        <v>0</v>
      </c>
      <c r="M2879" s="31">
        <f>ROUND(ROUND(L2879,2)*ROUND(G2879,3),2)</f>
        <v>0</v>
      </c>
      <c r="N2879" s="28" t="s">
        <v>57</v>
      </c>
      <c r="O2879">
        <f>(M2879*21)/100</f>
        <v>0</v>
      </c>
      <c r="P2879" t="s">
        <v>47</v>
      </c>
    </row>
    <row r="2880" spans="1:5" ht="13.2" customHeight="1">
      <c r="A2880" s="32" t="s">
        <v>48</v>
      </c>
      <c r="E2880" s="33" t="s">
        <v>2232</v>
      </c>
    </row>
    <row r="2881" spans="1:5" ht="13.2" customHeight="1">
      <c r="A2881" s="32" t="s">
        <v>49</v>
      </c>
      <c r="E2881" s="34" t="s">
        <v>43</v>
      </c>
    </row>
    <row r="2882" ht="13.2" customHeight="1">
      <c r="E2882" s="33" t="s">
        <v>43</v>
      </c>
    </row>
    <row r="2883" spans="1:16" ht="13.2" customHeight="1">
      <c r="A2883" t="s">
        <v>40</v>
      </c>
      <c r="B2883" s="10" t="s">
        <v>1259</v>
      </c>
      <c r="C2883" s="10" t="s">
        <v>2233</v>
      </c>
      <c r="E2883" s="27" t="s">
        <v>2234</v>
      </c>
      <c r="F2883" s="28" t="s">
        <v>45</v>
      </c>
      <c r="G2883" s="29">
        <v>5</v>
      </c>
      <c r="H2883" s="28">
        <v>0</v>
      </c>
      <c r="I2883" s="28">
        <f>ROUND(G2883*H2883,6)</f>
        <v>0</v>
      </c>
      <c r="L2883" s="30">
        <v>0</v>
      </c>
      <c r="M2883" s="31">
        <f>ROUND(ROUND(L2883,2)*ROUND(G2883,3),2)</f>
        <v>0</v>
      </c>
      <c r="N2883" s="28" t="s">
        <v>57</v>
      </c>
      <c r="O2883">
        <f>(M2883*21)/100</f>
        <v>0</v>
      </c>
      <c r="P2883" t="s">
        <v>47</v>
      </c>
    </row>
    <row r="2884" spans="1:5" ht="13.2" customHeight="1">
      <c r="A2884" s="32" t="s">
        <v>48</v>
      </c>
      <c r="E2884" s="33" t="s">
        <v>2234</v>
      </c>
    </row>
    <row r="2885" spans="1:5" ht="13.2" customHeight="1">
      <c r="A2885" s="32" t="s">
        <v>49</v>
      </c>
      <c r="E2885" s="34" t="s">
        <v>43</v>
      </c>
    </row>
    <row r="2886" ht="13.2" customHeight="1">
      <c r="E2886" s="33" t="s">
        <v>43</v>
      </c>
    </row>
    <row r="2887" spans="1:16" ht="13.2" customHeight="1">
      <c r="A2887" t="s">
        <v>40</v>
      </c>
      <c r="B2887" s="10" t="s">
        <v>279</v>
      </c>
      <c r="C2887" s="10" t="s">
        <v>2235</v>
      </c>
      <c r="E2887" s="27" t="s">
        <v>2236</v>
      </c>
      <c r="F2887" s="28" t="s">
        <v>45</v>
      </c>
      <c r="G2887" s="29">
        <v>30</v>
      </c>
      <c r="H2887" s="28">
        <v>0</v>
      </c>
      <c r="I2887" s="28">
        <f>ROUND(G2887*H2887,6)</f>
        <v>0</v>
      </c>
      <c r="L2887" s="30">
        <v>0</v>
      </c>
      <c r="M2887" s="31">
        <f>ROUND(ROUND(L2887,2)*ROUND(G2887,3),2)</f>
        <v>0</v>
      </c>
      <c r="N2887" s="28" t="s">
        <v>57</v>
      </c>
      <c r="O2887">
        <f>(M2887*21)/100</f>
        <v>0</v>
      </c>
      <c r="P2887" t="s">
        <v>47</v>
      </c>
    </row>
    <row r="2888" spans="1:5" ht="13.2" customHeight="1">
      <c r="A2888" s="32" t="s">
        <v>48</v>
      </c>
      <c r="E2888" s="33" t="s">
        <v>2236</v>
      </c>
    </row>
    <row r="2889" spans="1:5" ht="13.2" customHeight="1">
      <c r="A2889" s="32" t="s">
        <v>49</v>
      </c>
      <c r="E2889" s="34" t="s">
        <v>43</v>
      </c>
    </row>
    <row r="2890" ht="13.2" customHeight="1">
      <c r="E2890" s="33" t="s">
        <v>43</v>
      </c>
    </row>
    <row r="2891" spans="1:16" ht="13.2" customHeight="1">
      <c r="A2891" t="s">
        <v>40</v>
      </c>
      <c r="B2891" s="10" t="s">
        <v>283</v>
      </c>
      <c r="C2891" s="10" t="s">
        <v>2237</v>
      </c>
      <c r="E2891" s="27" t="s">
        <v>2238</v>
      </c>
      <c r="F2891" s="28" t="s">
        <v>45</v>
      </c>
      <c r="G2891" s="29">
        <v>28</v>
      </c>
      <c r="H2891" s="28">
        <v>0</v>
      </c>
      <c r="I2891" s="28">
        <f>ROUND(G2891*H2891,6)</f>
        <v>0</v>
      </c>
      <c r="L2891" s="30">
        <v>0</v>
      </c>
      <c r="M2891" s="31">
        <f>ROUND(ROUND(L2891,2)*ROUND(G2891,3),2)</f>
        <v>0</v>
      </c>
      <c r="N2891" s="28" t="s">
        <v>57</v>
      </c>
      <c r="O2891">
        <f>(M2891*21)/100</f>
        <v>0</v>
      </c>
      <c r="P2891" t="s">
        <v>47</v>
      </c>
    </row>
    <row r="2892" spans="1:5" ht="13.2" customHeight="1">
      <c r="A2892" s="32" t="s">
        <v>48</v>
      </c>
      <c r="E2892" s="33" t="s">
        <v>2238</v>
      </c>
    </row>
    <row r="2893" spans="1:5" ht="13.2" customHeight="1">
      <c r="A2893" s="32" t="s">
        <v>49</v>
      </c>
      <c r="E2893" s="34" t="s">
        <v>43</v>
      </c>
    </row>
    <row r="2894" ht="13.2" customHeight="1">
      <c r="E2894" s="33" t="s">
        <v>43</v>
      </c>
    </row>
    <row r="2895" spans="1:16" ht="13.2" customHeight="1">
      <c r="A2895" t="s">
        <v>40</v>
      </c>
      <c r="B2895" s="10" t="s">
        <v>272</v>
      </c>
      <c r="C2895" s="10" t="s">
        <v>2239</v>
      </c>
      <c r="E2895" s="27" t="s">
        <v>2240</v>
      </c>
      <c r="F2895" s="28" t="s">
        <v>45</v>
      </c>
      <c r="G2895" s="29">
        <v>46</v>
      </c>
      <c r="H2895" s="28">
        <v>0</v>
      </c>
      <c r="I2895" s="28">
        <f>ROUND(G2895*H2895,6)</f>
        <v>0</v>
      </c>
      <c r="L2895" s="30">
        <v>0</v>
      </c>
      <c r="M2895" s="31">
        <f>ROUND(ROUND(L2895,2)*ROUND(G2895,3),2)</f>
        <v>0</v>
      </c>
      <c r="N2895" s="28" t="s">
        <v>57</v>
      </c>
      <c r="O2895">
        <f>(M2895*21)/100</f>
        <v>0</v>
      </c>
      <c r="P2895" t="s">
        <v>47</v>
      </c>
    </row>
    <row r="2896" spans="1:5" ht="13.2" customHeight="1">
      <c r="A2896" s="32" t="s">
        <v>48</v>
      </c>
      <c r="E2896" s="33" t="s">
        <v>2240</v>
      </c>
    </row>
    <row r="2897" spans="1:5" ht="13.2" customHeight="1">
      <c r="A2897" s="32" t="s">
        <v>49</v>
      </c>
      <c r="E2897" s="34" t="s">
        <v>43</v>
      </c>
    </row>
    <row r="2898" ht="13.2" customHeight="1">
      <c r="E2898" s="33" t="s">
        <v>43</v>
      </c>
    </row>
    <row r="2899" spans="1:16" ht="13.2" customHeight="1">
      <c r="A2899" t="s">
        <v>40</v>
      </c>
      <c r="B2899" s="10" t="s">
        <v>300</v>
      </c>
      <c r="C2899" s="10" t="s">
        <v>2241</v>
      </c>
      <c r="E2899" s="27" t="s">
        <v>2242</v>
      </c>
      <c r="F2899" s="28" t="s">
        <v>45</v>
      </c>
      <c r="G2899" s="29">
        <v>4</v>
      </c>
      <c r="H2899" s="28">
        <v>0</v>
      </c>
      <c r="I2899" s="28">
        <f>ROUND(G2899*H2899,6)</f>
        <v>0</v>
      </c>
      <c r="L2899" s="30">
        <v>0</v>
      </c>
      <c r="M2899" s="31">
        <f>ROUND(ROUND(L2899,2)*ROUND(G2899,3),2)</f>
        <v>0</v>
      </c>
      <c r="N2899" s="28" t="s">
        <v>57</v>
      </c>
      <c r="O2899">
        <f>(M2899*21)/100</f>
        <v>0</v>
      </c>
      <c r="P2899" t="s">
        <v>47</v>
      </c>
    </row>
    <row r="2900" spans="1:5" ht="13.2" customHeight="1">
      <c r="A2900" s="32" t="s">
        <v>48</v>
      </c>
      <c r="E2900" s="33" t="s">
        <v>2242</v>
      </c>
    </row>
    <row r="2901" spans="1:5" ht="13.2" customHeight="1">
      <c r="A2901" s="32" t="s">
        <v>49</v>
      </c>
      <c r="E2901" s="34" t="s">
        <v>43</v>
      </c>
    </row>
    <row r="2902" ht="13.2" customHeight="1">
      <c r="E2902" s="33" t="s">
        <v>43</v>
      </c>
    </row>
    <row r="2903" spans="1:16" ht="13.2" customHeight="1">
      <c r="A2903" t="s">
        <v>40</v>
      </c>
      <c r="B2903" s="10" t="s">
        <v>269</v>
      </c>
      <c r="C2903" s="10" t="s">
        <v>2243</v>
      </c>
      <c r="E2903" s="27" t="s">
        <v>2244</v>
      </c>
      <c r="F2903" s="28" t="s">
        <v>81</v>
      </c>
      <c r="G2903" s="29">
        <v>145</v>
      </c>
      <c r="H2903" s="28">
        <v>0</v>
      </c>
      <c r="I2903" s="28">
        <f>ROUND(G2903*H2903,6)</f>
        <v>0</v>
      </c>
      <c r="L2903" s="30">
        <v>0</v>
      </c>
      <c r="M2903" s="31">
        <f>ROUND(ROUND(L2903,2)*ROUND(G2903,3),2)</f>
        <v>0</v>
      </c>
      <c r="N2903" s="28" t="s">
        <v>57</v>
      </c>
      <c r="O2903">
        <f>(M2903*21)/100</f>
        <v>0</v>
      </c>
      <c r="P2903" t="s">
        <v>47</v>
      </c>
    </row>
    <row r="2904" spans="1:5" ht="13.2" customHeight="1">
      <c r="A2904" s="32" t="s">
        <v>48</v>
      </c>
      <c r="E2904" s="33" t="s">
        <v>2244</v>
      </c>
    </row>
    <row r="2905" spans="1:5" ht="13.2" customHeight="1">
      <c r="A2905" s="32" t="s">
        <v>49</v>
      </c>
      <c r="E2905" s="34" t="s">
        <v>43</v>
      </c>
    </row>
    <row r="2906" ht="13.2" customHeight="1">
      <c r="E2906" s="33" t="s">
        <v>43</v>
      </c>
    </row>
    <row r="2907" spans="1:16" ht="13.2" customHeight="1">
      <c r="A2907" t="s">
        <v>40</v>
      </c>
      <c r="B2907" s="10" t="s">
        <v>304</v>
      </c>
      <c r="C2907" s="10" t="s">
        <v>2245</v>
      </c>
      <c r="E2907" s="27" t="s">
        <v>2246</v>
      </c>
      <c r="F2907" s="28" t="s">
        <v>45</v>
      </c>
      <c r="G2907" s="29">
        <v>3</v>
      </c>
      <c r="H2907" s="28">
        <v>0</v>
      </c>
      <c r="I2907" s="28">
        <f>ROUND(G2907*H2907,6)</f>
        <v>0</v>
      </c>
      <c r="L2907" s="30">
        <v>0</v>
      </c>
      <c r="M2907" s="31">
        <f>ROUND(ROUND(L2907,2)*ROUND(G2907,3),2)</f>
        <v>0</v>
      </c>
      <c r="N2907" s="28" t="s">
        <v>57</v>
      </c>
      <c r="O2907">
        <f>(M2907*21)/100</f>
        <v>0</v>
      </c>
      <c r="P2907" t="s">
        <v>47</v>
      </c>
    </row>
    <row r="2908" spans="1:5" ht="13.2" customHeight="1">
      <c r="A2908" s="32" t="s">
        <v>48</v>
      </c>
      <c r="E2908" s="33" t="s">
        <v>2246</v>
      </c>
    </row>
    <row r="2909" spans="1:5" ht="13.2" customHeight="1">
      <c r="A2909" s="32" t="s">
        <v>49</v>
      </c>
      <c r="E2909" s="34" t="s">
        <v>43</v>
      </c>
    </row>
    <row r="2910" ht="13.2" customHeight="1">
      <c r="E2910" s="33" t="s">
        <v>43</v>
      </c>
    </row>
    <row r="2911" spans="1:16" ht="13.2" customHeight="1">
      <c r="A2911" t="s">
        <v>40</v>
      </c>
      <c r="B2911" s="10" t="s">
        <v>386</v>
      </c>
      <c r="C2911" s="10" t="s">
        <v>2247</v>
      </c>
      <c r="E2911" s="27" t="s">
        <v>2248</v>
      </c>
      <c r="F2911" s="28" t="s">
        <v>45</v>
      </c>
      <c r="G2911" s="29">
        <v>1</v>
      </c>
      <c r="H2911" s="28">
        <v>0</v>
      </c>
      <c r="I2911" s="28">
        <f>ROUND(G2911*H2911,6)</f>
        <v>0</v>
      </c>
      <c r="L2911" s="30">
        <v>0</v>
      </c>
      <c r="M2911" s="31">
        <f>ROUND(ROUND(L2911,2)*ROUND(G2911,3),2)</f>
        <v>0</v>
      </c>
      <c r="N2911" s="28" t="s">
        <v>57</v>
      </c>
      <c r="O2911">
        <f>(M2911*21)/100</f>
        <v>0</v>
      </c>
      <c r="P2911" t="s">
        <v>47</v>
      </c>
    </row>
    <row r="2912" spans="1:5" ht="13.2" customHeight="1">
      <c r="A2912" s="32" t="s">
        <v>48</v>
      </c>
      <c r="E2912" s="33" t="s">
        <v>2248</v>
      </c>
    </row>
    <row r="2913" spans="1:5" ht="13.2" customHeight="1">
      <c r="A2913" s="32" t="s">
        <v>49</v>
      </c>
      <c r="E2913" s="34" t="s">
        <v>43</v>
      </c>
    </row>
    <row r="2914" ht="13.2" customHeight="1">
      <c r="E2914" s="33" t="s">
        <v>43</v>
      </c>
    </row>
    <row r="2915" spans="1:16" ht="13.2" customHeight="1">
      <c r="A2915" t="s">
        <v>40</v>
      </c>
      <c r="B2915" s="10" t="s">
        <v>337</v>
      </c>
      <c r="C2915" s="10" t="s">
        <v>2249</v>
      </c>
      <c r="E2915" s="27" t="s">
        <v>2250</v>
      </c>
      <c r="F2915" s="28" t="s">
        <v>45</v>
      </c>
      <c r="G2915" s="29">
        <v>80</v>
      </c>
      <c r="H2915" s="28">
        <v>0</v>
      </c>
      <c r="I2915" s="28">
        <f>ROUND(G2915*H2915,6)</f>
        <v>0</v>
      </c>
      <c r="L2915" s="30">
        <v>0</v>
      </c>
      <c r="M2915" s="31">
        <f>ROUND(ROUND(L2915,2)*ROUND(G2915,3),2)</f>
        <v>0</v>
      </c>
      <c r="N2915" s="28" t="s">
        <v>57</v>
      </c>
      <c r="O2915">
        <f>(M2915*21)/100</f>
        <v>0</v>
      </c>
      <c r="P2915" t="s">
        <v>47</v>
      </c>
    </row>
    <row r="2916" spans="1:5" ht="13.2" customHeight="1">
      <c r="A2916" s="32" t="s">
        <v>48</v>
      </c>
      <c r="E2916" s="33" t="s">
        <v>2250</v>
      </c>
    </row>
    <row r="2917" spans="1:5" ht="13.2" customHeight="1">
      <c r="A2917" s="32" t="s">
        <v>49</v>
      </c>
      <c r="E2917" s="34" t="s">
        <v>43</v>
      </c>
    </row>
    <row r="2918" ht="13.2" customHeight="1">
      <c r="E2918" s="33" t="s">
        <v>43</v>
      </c>
    </row>
    <row r="2919" spans="1:16" ht="13.2" customHeight="1">
      <c r="A2919" t="s">
        <v>40</v>
      </c>
      <c r="B2919" s="10" t="s">
        <v>355</v>
      </c>
      <c r="C2919" s="10" t="s">
        <v>2251</v>
      </c>
      <c r="E2919" s="27" t="s">
        <v>2252</v>
      </c>
      <c r="F2919" s="28" t="s">
        <v>45</v>
      </c>
      <c r="G2919" s="29">
        <v>20</v>
      </c>
      <c r="H2919" s="28">
        <v>0</v>
      </c>
      <c r="I2919" s="28">
        <f>ROUND(G2919*H2919,6)</f>
        <v>0</v>
      </c>
      <c r="L2919" s="30">
        <v>0</v>
      </c>
      <c r="M2919" s="31">
        <f>ROUND(ROUND(L2919,2)*ROUND(G2919,3),2)</f>
        <v>0</v>
      </c>
      <c r="N2919" s="28" t="s">
        <v>57</v>
      </c>
      <c r="O2919">
        <f>(M2919*21)/100</f>
        <v>0</v>
      </c>
      <c r="P2919" t="s">
        <v>47</v>
      </c>
    </row>
    <row r="2920" spans="1:5" ht="13.2" customHeight="1">
      <c r="A2920" s="32" t="s">
        <v>48</v>
      </c>
      <c r="E2920" s="33" t="s">
        <v>2252</v>
      </c>
    </row>
    <row r="2921" spans="1:5" ht="13.2" customHeight="1">
      <c r="A2921" s="32" t="s">
        <v>49</v>
      </c>
      <c r="E2921" s="34" t="s">
        <v>43</v>
      </c>
    </row>
    <row r="2922" ht="13.2" customHeight="1">
      <c r="E2922" s="33" t="s">
        <v>43</v>
      </c>
    </row>
    <row r="2923" spans="1:16" ht="13.2" customHeight="1">
      <c r="A2923" t="s">
        <v>40</v>
      </c>
      <c r="B2923" s="10" t="s">
        <v>293</v>
      </c>
      <c r="C2923" s="10" t="s">
        <v>2253</v>
      </c>
      <c r="E2923" s="27" t="s">
        <v>2254</v>
      </c>
      <c r="F2923" s="28" t="s">
        <v>45</v>
      </c>
      <c r="G2923" s="29">
        <v>4</v>
      </c>
      <c r="H2923" s="28">
        <v>0</v>
      </c>
      <c r="I2923" s="28">
        <f>ROUND(G2923*H2923,6)</f>
        <v>0</v>
      </c>
      <c r="L2923" s="30">
        <v>0</v>
      </c>
      <c r="M2923" s="31">
        <f>ROUND(ROUND(L2923,2)*ROUND(G2923,3),2)</f>
        <v>0</v>
      </c>
      <c r="N2923" s="28" t="s">
        <v>57</v>
      </c>
      <c r="O2923">
        <f>(M2923*21)/100</f>
        <v>0</v>
      </c>
      <c r="P2923" t="s">
        <v>47</v>
      </c>
    </row>
    <row r="2924" spans="1:5" ht="13.2" customHeight="1">
      <c r="A2924" s="32" t="s">
        <v>48</v>
      </c>
      <c r="E2924" s="33" t="s">
        <v>2254</v>
      </c>
    </row>
    <row r="2925" spans="1:5" ht="13.2" customHeight="1">
      <c r="A2925" s="32" t="s">
        <v>49</v>
      </c>
      <c r="E2925" s="34" t="s">
        <v>43</v>
      </c>
    </row>
    <row r="2926" ht="13.2" customHeight="1">
      <c r="E2926" s="33" t="s">
        <v>43</v>
      </c>
    </row>
    <row r="2927" spans="1:16" ht="13.2" customHeight="1">
      <c r="A2927" t="s">
        <v>40</v>
      </c>
      <c r="B2927" s="10" t="s">
        <v>296</v>
      </c>
      <c r="C2927" s="10" t="s">
        <v>2255</v>
      </c>
      <c r="E2927" s="27" t="s">
        <v>2256</v>
      </c>
      <c r="F2927" s="28" t="s">
        <v>45</v>
      </c>
      <c r="G2927" s="29">
        <v>4</v>
      </c>
      <c r="H2927" s="28">
        <v>0</v>
      </c>
      <c r="I2927" s="28">
        <f>ROUND(G2927*H2927,6)</f>
        <v>0</v>
      </c>
      <c r="L2927" s="30">
        <v>0</v>
      </c>
      <c r="M2927" s="31">
        <f>ROUND(ROUND(L2927,2)*ROUND(G2927,3),2)</f>
        <v>0</v>
      </c>
      <c r="N2927" s="28" t="s">
        <v>57</v>
      </c>
      <c r="O2927">
        <f>(M2927*21)/100</f>
        <v>0</v>
      </c>
      <c r="P2927" t="s">
        <v>47</v>
      </c>
    </row>
    <row r="2928" spans="1:5" ht="13.2" customHeight="1">
      <c r="A2928" s="32" t="s">
        <v>48</v>
      </c>
      <c r="E2928" s="33" t="s">
        <v>2256</v>
      </c>
    </row>
    <row r="2929" spans="1:5" ht="13.2" customHeight="1">
      <c r="A2929" s="32" t="s">
        <v>49</v>
      </c>
      <c r="E2929" s="34" t="s">
        <v>43</v>
      </c>
    </row>
    <row r="2930" ht="13.2" customHeight="1">
      <c r="E2930" s="33" t="s">
        <v>43</v>
      </c>
    </row>
    <row r="2931" spans="1:16" ht="13.2" customHeight="1">
      <c r="A2931" t="s">
        <v>40</v>
      </c>
      <c r="B2931" s="10" t="s">
        <v>309</v>
      </c>
      <c r="C2931" s="10" t="s">
        <v>2257</v>
      </c>
      <c r="E2931" s="27" t="s">
        <v>2258</v>
      </c>
      <c r="F2931" s="28" t="s">
        <v>45</v>
      </c>
      <c r="G2931" s="29">
        <v>3</v>
      </c>
      <c r="H2931" s="28">
        <v>0</v>
      </c>
      <c r="I2931" s="28">
        <f>ROUND(G2931*H2931,6)</f>
        <v>0</v>
      </c>
      <c r="L2931" s="30">
        <v>0</v>
      </c>
      <c r="M2931" s="31">
        <f>ROUND(ROUND(L2931,2)*ROUND(G2931,3),2)</f>
        <v>0</v>
      </c>
      <c r="N2931" s="28" t="s">
        <v>57</v>
      </c>
      <c r="O2931">
        <f>(M2931*21)/100</f>
        <v>0</v>
      </c>
      <c r="P2931" t="s">
        <v>47</v>
      </c>
    </row>
    <row r="2932" spans="1:5" ht="13.2" customHeight="1">
      <c r="A2932" s="32" t="s">
        <v>48</v>
      </c>
      <c r="E2932" s="33" t="s">
        <v>2258</v>
      </c>
    </row>
    <row r="2933" spans="1:5" ht="13.2" customHeight="1">
      <c r="A2933" s="32" t="s">
        <v>49</v>
      </c>
      <c r="E2933" s="34" t="s">
        <v>43</v>
      </c>
    </row>
    <row r="2934" ht="13.2" customHeight="1">
      <c r="E2934" s="33" t="s">
        <v>43</v>
      </c>
    </row>
    <row r="2935" spans="1:16" ht="13.2" customHeight="1">
      <c r="A2935" t="s">
        <v>40</v>
      </c>
      <c r="B2935" s="10" t="s">
        <v>324</v>
      </c>
      <c r="C2935" s="10" t="s">
        <v>2257</v>
      </c>
      <c r="D2935" t="s">
        <v>41</v>
      </c>
      <c r="E2935" s="27" t="s">
        <v>2258</v>
      </c>
      <c r="F2935" s="28" t="s">
        <v>45</v>
      </c>
      <c r="G2935" s="29">
        <v>1</v>
      </c>
      <c r="H2935" s="28">
        <v>0</v>
      </c>
      <c r="I2935" s="28">
        <f>ROUND(G2935*H2935,6)</f>
        <v>0</v>
      </c>
      <c r="L2935" s="30">
        <v>0</v>
      </c>
      <c r="M2935" s="31">
        <f>ROUND(ROUND(L2935,2)*ROUND(G2935,3),2)</f>
        <v>0</v>
      </c>
      <c r="N2935" s="28" t="s">
        <v>57</v>
      </c>
      <c r="O2935">
        <f>(M2935*21)/100</f>
        <v>0</v>
      </c>
      <c r="P2935" t="s">
        <v>47</v>
      </c>
    </row>
    <row r="2936" spans="1:5" ht="13.2" customHeight="1">
      <c r="A2936" s="32" t="s">
        <v>48</v>
      </c>
      <c r="E2936" s="33" t="s">
        <v>2258</v>
      </c>
    </row>
    <row r="2937" spans="1:5" ht="13.2" customHeight="1">
      <c r="A2937" s="32" t="s">
        <v>49</v>
      </c>
      <c r="E2937" s="34" t="s">
        <v>43</v>
      </c>
    </row>
    <row r="2938" ht="13.2" customHeight="1">
      <c r="E2938" s="33" t="s">
        <v>43</v>
      </c>
    </row>
    <row r="2939" spans="1:16" ht="13.2" customHeight="1">
      <c r="A2939" t="s">
        <v>40</v>
      </c>
      <c r="B2939" s="10" t="s">
        <v>367</v>
      </c>
      <c r="C2939" s="10" t="s">
        <v>2259</v>
      </c>
      <c r="E2939" s="27" t="s">
        <v>2260</v>
      </c>
      <c r="F2939" s="28" t="s">
        <v>45</v>
      </c>
      <c r="G2939" s="29">
        <v>4</v>
      </c>
      <c r="H2939" s="28">
        <v>0</v>
      </c>
      <c r="I2939" s="28">
        <f>ROUND(G2939*H2939,6)</f>
        <v>0</v>
      </c>
      <c r="L2939" s="30">
        <v>0</v>
      </c>
      <c r="M2939" s="31">
        <f>ROUND(ROUND(L2939,2)*ROUND(G2939,3),2)</f>
        <v>0</v>
      </c>
      <c r="N2939" s="28" t="s">
        <v>57</v>
      </c>
      <c r="O2939">
        <f>(M2939*21)/100</f>
        <v>0</v>
      </c>
      <c r="P2939" t="s">
        <v>47</v>
      </c>
    </row>
    <row r="2940" spans="1:5" ht="13.2" customHeight="1">
      <c r="A2940" s="32" t="s">
        <v>48</v>
      </c>
      <c r="E2940" s="33" t="s">
        <v>2260</v>
      </c>
    </row>
    <row r="2941" spans="1:5" ht="13.2" customHeight="1">
      <c r="A2941" s="32" t="s">
        <v>49</v>
      </c>
      <c r="E2941" s="34" t="s">
        <v>43</v>
      </c>
    </row>
    <row r="2942" ht="13.2" customHeight="1">
      <c r="E2942" s="33" t="s">
        <v>43</v>
      </c>
    </row>
    <row r="2943" spans="1:16" ht="13.2" customHeight="1">
      <c r="A2943" t="s">
        <v>40</v>
      </c>
      <c r="B2943" s="10" t="s">
        <v>393</v>
      </c>
      <c r="C2943" s="10" t="s">
        <v>2261</v>
      </c>
      <c r="E2943" s="27" t="s">
        <v>2262</v>
      </c>
      <c r="F2943" s="28" t="s">
        <v>45</v>
      </c>
      <c r="G2943" s="29">
        <v>1</v>
      </c>
      <c r="H2943" s="28">
        <v>0</v>
      </c>
      <c r="I2943" s="28">
        <f>ROUND(G2943*H2943,6)</f>
        <v>0</v>
      </c>
      <c r="L2943" s="30">
        <v>0</v>
      </c>
      <c r="M2943" s="31">
        <f>ROUND(ROUND(L2943,2)*ROUND(G2943,3),2)</f>
        <v>0</v>
      </c>
      <c r="N2943" s="28" t="s">
        <v>57</v>
      </c>
      <c r="O2943">
        <f>(M2943*21)/100</f>
        <v>0</v>
      </c>
      <c r="P2943" t="s">
        <v>47</v>
      </c>
    </row>
    <row r="2944" spans="1:5" ht="13.2" customHeight="1">
      <c r="A2944" s="32" t="s">
        <v>48</v>
      </c>
      <c r="E2944" s="33" t="s">
        <v>2262</v>
      </c>
    </row>
    <row r="2945" spans="1:5" ht="13.2" customHeight="1">
      <c r="A2945" s="32" t="s">
        <v>49</v>
      </c>
      <c r="E2945" s="34" t="s">
        <v>43</v>
      </c>
    </row>
    <row r="2946" ht="13.2" customHeight="1">
      <c r="E2946" s="33" t="s">
        <v>43</v>
      </c>
    </row>
    <row r="2947" spans="1:16" ht="13.2" customHeight="1">
      <c r="A2947" t="s">
        <v>40</v>
      </c>
      <c r="B2947" s="10" t="s">
        <v>328</v>
      </c>
      <c r="C2947" s="10" t="s">
        <v>2263</v>
      </c>
      <c r="E2947" s="27" t="s">
        <v>2264</v>
      </c>
      <c r="F2947" s="28" t="s">
        <v>45</v>
      </c>
      <c r="G2947" s="29">
        <v>1</v>
      </c>
      <c r="H2947" s="28">
        <v>0</v>
      </c>
      <c r="I2947" s="28">
        <f>ROUND(G2947*H2947,6)</f>
        <v>0</v>
      </c>
      <c r="L2947" s="30">
        <v>0</v>
      </c>
      <c r="M2947" s="31">
        <f>ROUND(ROUND(L2947,2)*ROUND(G2947,3),2)</f>
        <v>0</v>
      </c>
      <c r="N2947" s="28" t="s">
        <v>57</v>
      </c>
      <c r="O2947">
        <f>(M2947*21)/100</f>
        <v>0</v>
      </c>
      <c r="P2947" t="s">
        <v>47</v>
      </c>
    </row>
    <row r="2948" spans="1:5" ht="13.2" customHeight="1">
      <c r="A2948" s="32" t="s">
        <v>48</v>
      </c>
      <c r="E2948" s="33" t="s">
        <v>2264</v>
      </c>
    </row>
    <row r="2949" spans="1:5" ht="13.2" customHeight="1">
      <c r="A2949" s="32" t="s">
        <v>49</v>
      </c>
      <c r="E2949" s="34" t="s">
        <v>43</v>
      </c>
    </row>
    <row r="2950" ht="13.2" customHeight="1">
      <c r="E2950" s="33" t="s">
        <v>43</v>
      </c>
    </row>
    <row r="2951" spans="1:16" ht="13.2" customHeight="1">
      <c r="A2951" t="s">
        <v>40</v>
      </c>
      <c r="B2951" s="10" t="s">
        <v>53</v>
      </c>
      <c r="C2951" s="10" t="s">
        <v>2265</v>
      </c>
      <c r="E2951" s="27" t="s">
        <v>2266</v>
      </c>
      <c r="F2951" s="28" t="s">
        <v>45</v>
      </c>
      <c r="G2951" s="29">
        <v>420</v>
      </c>
      <c r="H2951" s="28">
        <v>0</v>
      </c>
      <c r="I2951" s="28">
        <f>ROUND(G2951*H2951,6)</f>
        <v>0</v>
      </c>
      <c r="L2951" s="30">
        <v>0</v>
      </c>
      <c r="M2951" s="31">
        <f>ROUND(ROUND(L2951,2)*ROUND(G2951,3),2)</f>
        <v>0</v>
      </c>
      <c r="N2951" s="28" t="s">
        <v>57</v>
      </c>
      <c r="O2951">
        <f>(M2951*21)/100</f>
        <v>0</v>
      </c>
      <c r="P2951" t="s">
        <v>47</v>
      </c>
    </row>
    <row r="2952" spans="1:5" ht="13.2" customHeight="1">
      <c r="A2952" s="32" t="s">
        <v>48</v>
      </c>
      <c r="E2952" s="33" t="s">
        <v>2266</v>
      </c>
    </row>
    <row r="2953" spans="1:5" ht="13.2" customHeight="1">
      <c r="A2953" s="32" t="s">
        <v>49</v>
      </c>
      <c r="E2953" s="34" t="s">
        <v>43</v>
      </c>
    </row>
    <row r="2954" ht="13.2" customHeight="1">
      <c r="E2954" s="33" t="s">
        <v>43</v>
      </c>
    </row>
    <row r="2955" spans="1:16" ht="13.2" customHeight="1">
      <c r="A2955" t="s">
        <v>40</v>
      </c>
      <c r="B2955" s="10" t="s">
        <v>64</v>
      </c>
      <c r="C2955" s="10" t="s">
        <v>2267</v>
      </c>
      <c r="E2955" s="27" t="s">
        <v>2268</v>
      </c>
      <c r="F2955" s="28" t="s">
        <v>45</v>
      </c>
      <c r="G2955" s="29">
        <v>80</v>
      </c>
      <c r="H2955" s="28">
        <v>0</v>
      </c>
      <c r="I2955" s="28">
        <f>ROUND(G2955*H2955,6)</f>
        <v>0</v>
      </c>
      <c r="L2955" s="30">
        <v>0</v>
      </c>
      <c r="M2955" s="31">
        <f>ROUND(ROUND(L2955,2)*ROUND(G2955,3),2)</f>
        <v>0</v>
      </c>
      <c r="N2955" s="28" t="s">
        <v>57</v>
      </c>
      <c r="O2955">
        <f>(M2955*21)/100</f>
        <v>0</v>
      </c>
      <c r="P2955" t="s">
        <v>47</v>
      </c>
    </row>
    <row r="2956" spans="1:5" ht="13.2" customHeight="1">
      <c r="A2956" s="32" t="s">
        <v>48</v>
      </c>
      <c r="E2956" s="33" t="s">
        <v>2268</v>
      </c>
    </row>
    <row r="2957" spans="1:5" ht="13.2" customHeight="1">
      <c r="A2957" s="32" t="s">
        <v>49</v>
      </c>
      <c r="E2957" s="34" t="s">
        <v>43</v>
      </c>
    </row>
    <row r="2958" ht="13.2" customHeight="1">
      <c r="E2958" s="33" t="s">
        <v>43</v>
      </c>
    </row>
    <row r="2959" spans="1:16" ht="13.2" customHeight="1">
      <c r="A2959" t="s">
        <v>40</v>
      </c>
      <c r="B2959" s="10" t="s">
        <v>71</v>
      </c>
      <c r="C2959" s="10" t="s">
        <v>2269</v>
      </c>
      <c r="E2959" s="27" t="s">
        <v>2270</v>
      </c>
      <c r="F2959" s="28" t="s">
        <v>45</v>
      </c>
      <c r="G2959" s="29">
        <v>38</v>
      </c>
      <c r="H2959" s="28">
        <v>0</v>
      </c>
      <c r="I2959" s="28">
        <f>ROUND(G2959*H2959,6)</f>
        <v>0</v>
      </c>
      <c r="L2959" s="30">
        <v>0</v>
      </c>
      <c r="M2959" s="31">
        <f>ROUND(ROUND(L2959,2)*ROUND(G2959,3),2)</f>
        <v>0</v>
      </c>
      <c r="N2959" s="28" t="s">
        <v>57</v>
      </c>
      <c r="O2959">
        <f>(M2959*21)/100</f>
        <v>0</v>
      </c>
      <c r="P2959" t="s">
        <v>47</v>
      </c>
    </row>
    <row r="2960" spans="1:5" ht="13.2" customHeight="1">
      <c r="A2960" s="32" t="s">
        <v>48</v>
      </c>
      <c r="E2960" s="33" t="s">
        <v>2270</v>
      </c>
    </row>
    <row r="2961" spans="1:5" ht="13.2" customHeight="1">
      <c r="A2961" s="32" t="s">
        <v>49</v>
      </c>
      <c r="E2961" s="34" t="s">
        <v>43</v>
      </c>
    </row>
    <row r="2962" ht="13.2" customHeight="1">
      <c r="E2962" s="33" t="s">
        <v>43</v>
      </c>
    </row>
    <row r="2963" spans="1:16" ht="13.2" customHeight="1">
      <c r="A2963" t="s">
        <v>40</v>
      </c>
      <c r="B2963" s="10" t="s">
        <v>78</v>
      </c>
      <c r="C2963" s="10" t="s">
        <v>2271</v>
      </c>
      <c r="E2963" s="27" t="s">
        <v>2272</v>
      </c>
      <c r="F2963" s="28" t="s">
        <v>45</v>
      </c>
      <c r="G2963" s="29">
        <v>21</v>
      </c>
      <c r="H2963" s="28">
        <v>0</v>
      </c>
      <c r="I2963" s="28">
        <f>ROUND(G2963*H2963,6)</f>
        <v>0</v>
      </c>
      <c r="L2963" s="30">
        <v>0</v>
      </c>
      <c r="M2963" s="31">
        <f>ROUND(ROUND(L2963,2)*ROUND(G2963,3),2)</f>
        <v>0</v>
      </c>
      <c r="N2963" s="28" t="s">
        <v>57</v>
      </c>
      <c r="O2963">
        <f>(M2963*21)/100</f>
        <v>0</v>
      </c>
      <c r="P2963" t="s">
        <v>47</v>
      </c>
    </row>
    <row r="2964" spans="1:5" ht="13.2" customHeight="1">
      <c r="A2964" s="32" t="s">
        <v>48</v>
      </c>
      <c r="E2964" s="33" t="s">
        <v>2272</v>
      </c>
    </row>
    <row r="2965" spans="1:5" ht="13.2" customHeight="1">
      <c r="A2965" s="32" t="s">
        <v>49</v>
      </c>
      <c r="E2965" s="34" t="s">
        <v>43</v>
      </c>
    </row>
    <row r="2966" ht="13.2" customHeight="1">
      <c r="E2966" s="33" t="s">
        <v>43</v>
      </c>
    </row>
    <row r="2967" spans="1:16" ht="13.2" customHeight="1">
      <c r="A2967" t="s">
        <v>40</v>
      </c>
      <c r="B2967" s="10" t="s">
        <v>86</v>
      </c>
      <c r="C2967" s="10" t="s">
        <v>2273</v>
      </c>
      <c r="E2967" s="27" t="s">
        <v>2274</v>
      </c>
      <c r="F2967" s="28" t="s">
        <v>45</v>
      </c>
      <c r="G2967" s="29">
        <v>15</v>
      </c>
      <c r="H2967" s="28">
        <v>0</v>
      </c>
      <c r="I2967" s="28">
        <f>ROUND(G2967*H2967,6)</f>
        <v>0</v>
      </c>
      <c r="L2967" s="30">
        <v>0</v>
      </c>
      <c r="M2967" s="31">
        <f>ROUND(ROUND(L2967,2)*ROUND(G2967,3),2)</f>
        <v>0</v>
      </c>
      <c r="N2967" s="28" t="s">
        <v>57</v>
      </c>
      <c r="O2967">
        <f>(M2967*21)/100</f>
        <v>0</v>
      </c>
      <c r="P2967" t="s">
        <v>47</v>
      </c>
    </row>
    <row r="2968" spans="1:5" ht="13.2" customHeight="1">
      <c r="A2968" s="32" t="s">
        <v>48</v>
      </c>
      <c r="E2968" s="33" t="s">
        <v>2274</v>
      </c>
    </row>
    <row r="2969" spans="1:5" ht="13.2" customHeight="1">
      <c r="A2969" s="32" t="s">
        <v>49</v>
      </c>
      <c r="E2969" s="34" t="s">
        <v>43</v>
      </c>
    </row>
    <row r="2970" ht="13.2" customHeight="1">
      <c r="E2970" s="33" t="s">
        <v>43</v>
      </c>
    </row>
    <row r="2971" spans="1:16" ht="13.2" customHeight="1">
      <c r="A2971" t="s">
        <v>40</v>
      </c>
      <c r="B2971" s="10" t="s">
        <v>99</v>
      </c>
      <c r="C2971" s="10" t="s">
        <v>2275</v>
      </c>
      <c r="E2971" s="27" t="s">
        <v>2276</v>
      </c>
      <c r="F2971" s="28" t="s">
        <v>45</v>
      </c>
      <c r="G2971" s="29">
        <v>2</v>
      </c>
      <c r="H2971" s="28">
        <v>0</v>
      </c>
      <c r="I2971" s="28">
        <f>ROUND(G2971*H2971,6)</f>
        <v>0</v>
      </c>
      <c r="L2971" s="30">
        <v>0</v>
      </c>
      <c r="M2971" s="31">
        <f>ROUND(ROUND(L2971,2)*ROUND(G2971,3),2)</f>
        <v>0</v>
      </c>
      <c r="N2971" s="28" t="s">
        <v>57</v>
      </c>
      <c r="O2971">
        <f>(M2971*21)/100</f>
        <v>0</v>
      </c>
      <c r="P2971" t="s">
        <v>47</v>
      </c>
    </row>
    <row r="2972" spans="1:5" ht="13.2" customHeight="1">
      <c r="A2972" s="32" t="s">
        <v>48</v>
      </c>
      <c r="E2972" s="33" t="s">
        <v>2276</v>
      </c>
    </row>
    <row r="2973" spans="1:5" ht="13.2" customHeight="1">
      <c r="A2973" s="32" t="s">
        <v>49</v>
      </c>
      <c r="E2973" s="34" t="s">
        <v>43</v>
      </c>
    </row>
    <row r="2974" ht="13.2" customHeight="1">
      <c r="E2974" s="33" t="s">
        <v>43</v>
      </c>
    </row>
    <row r="2975" spans="1:16" ht="13.2" customHeight="1">
      <c r="A2975" t="s">
        <v>40</v>
      </c>
      <c r="B2975" s="10" t="s">
        <v>107</v>
      </c>
      <c r="C2975" s="10" t="s">
        <v>2277</v>
      </c>
      <c r="E2975" s="27" t="s">
        <v>2278</v>
      </c>
      <c r="F2975" s="28" t="s">
        <v>45</v>
      </c>
      <c r="G2975" s="29">
        <v>195</v>
      </c>
      <c r="H2975" s="28">
        <v>0</v>
      </c>
      <c r="I2975" s="28">
        <f>ROUND(G2975*H2975,6)</f>
        <v>0</v>
      </c>
      <c r="L2975" s="30">
        <v>0</v>
      </c>
      <c r="M2975" s="31">
        <f>ROUND(ROUND(L2975,2)*ROUND(G2975,3),2)</f>
        <v>0</v>
      </c>
      <c r="N2975" s="28" t="s">
        <v>57</v>
      </c>
      <c r="O2975">
        <f>(M2975*21)/100</f>
        <v>0</v>
      </c>
      <c r="P2975" t="s">
        <v>47</v>
      </c>
    </row>
    <row r="2976" spans="1:5" ht="13.2" customHeight="1">
      <c r="A2976" s="32" t="s">
        <v>48</v>
      </c>
      <c r="E2976" s="33" t="s">
        <v>2278</v>
      </c>
    </row>
    <row r="2977" spans="1:5" ht="13.2" customHeight="1">
      <c r="A2977" s="32" t="s">
        <v>49</v>
      </c>
      <c r="E2977" s="34" t="s">
        <v>43</v>
      </c>
    </row>
    <row r="2978" ht="13.2" customHeight="1">
      <c r="E2978" s="33" t="s">
        <v>43</v>
      </c>
    </row>
    <row r="2979" spans="1:16" ht="13.2" customHeight="1">
      <c r="A2979" t="s">
        <v>40</v>
      </c>
      <c r="B2979" s="10" t="s">
        <v>96</v>
      </c>
      <c r="C2979" s="10" t="s">
        <v>2279</v>
      </c>
      <c r="E2979" s="27" t="s">
        <v>2280</v>
      </c>
      <c r="F2979" s="28" t="s">
        <v>45</v>
      </c>
      <c r="G2979" s="29">
        <v>2</v>
      </c>
      <c r="H2979" s="28">
        <v>0</v>
      </c>
      <c r="I2979" s="28">
        <f>ROUND(G2979*H2979,6)</f>
        <v>0</v>
      </c>
      <c r="L2979" s="30">
        <v>0</v>
      </c>
      <c r="M2979" s="31">
        <f>ROUND(ROUND(L2979,2)*ROUND(G2979,3),2)</f>
        <v>0</v>
      </c>
      <c r="N2979" s="28" t="s">
        <v>57</v>
      </c>
      <c r="O2979">
        <f>(M2979*21)/100</f>
        <v>0</v>
      </c>
      <c r="P2979" t="s">
        <v>47</v>
      </c>
    </row>
    <row r="2980" spans="1:5" ht="13.2" customHeight="1">
      <c r="A2980" s="32" t="s">
        <v>48</v>
      </c>
      <c r="E2980" s="33" t="s">
        <v>2280</v>
      </c>
    </row>
    <row r="2981" spans="1:5" ht="13.2" customHeight="1">
      <c r="A2981" s="32" t="s">
        <v>49</v>
      </c>
      <c r="E2981" s="34" t="s">
        <v>43</v>
      </c>
    </row>
    <row r="2982" ht="13.2" customHeight="1">
      <c r="E2982" s="33" t="s">
        <v>43</v>
      </c>
    </row>
    <row r="2983" spans="1:16" ht="13.2" customHeight="1">
      <c r="A2983" t="s">
        <v>40</v>
      </c>
      <c r="B2983" s="10" t="s">
        <v>110</v>
      </c>
      <c r="C2983" s="10" t="s">
        <v>2279</v>
      </c>
      <c r="D2983" t="s">
        <v>41</v>
      </c>
      <c r="E2983" s="27" t="s">
        <v>2280</v>
      </c>
      <c r="F2983" s="28" t="s">
        <v>45</v>
      </c>
      <c r="G2983" s="29">
        <v>195</v>
      </c>
      <c r="H2983" s="28">
        <v>0</v>
      </c>
      <c r="I2983" s="28">
        <f>ROUND(G2983*H2983,6)</f>
        <v>0</v>
      </c>
      <c r="L2983" s="30">
        <v>0</v>
      </c>
      <c r="M2983" s="31">
        <f>ROUND(ROUND(L2983,2)*ROUND(G2983,3),2)</f>
        <v>0</v>
      </c>
      <c r="N2983" s="28" t="s">
        <v>57</v>
      </c>
      <c r="O2983">
        <f>(M2983*21)/100</f>
        <v>0</v>
      </c>
      <c r="P2983" t="s">
        <v>47</v>
      </c>
    </row>
    <row r="2984" spans="1:5" ht="13.2" customHeight="1">
      <c r="A2984" s="32" t="s">
        <v>48</v>
      </c>
      <c r="E2984" s="33" t="s">
        <v>2280</v>
      </c>
    </row>
    <row r="2985" spans="1:5" ht="13.2" customHeight="1">
      <c r="A2985" s="32" t="s">
        <v>49</v>
      </c>
      <c r="E2985" s="34" t="s">
        <v>43</v>
      </c>
    </row>
    <row r="2986" ht="13.2" customHeight="1">
      <c r="E2986" s="33" t="s">
        <v>43</v>
      </c>
    </row>
    <row r="2987" spans="1:16" ht="13.2" customHeight="1">
      <c r="A2987" t="s">
        <v>40</v>
      </c>
      <c r="B2987" s="10" t="s">
        <v>127</v>
      </c>
      <c r="C2987" s="10" t="s">
        <v>2281</v>
      </c>
      <c r="E2987" s="27" t="s">
        <v>2282</v>
      </c>
      <c r="F2987" s="28" t="s">
        <v>45</v>
      </c>
      <c r="G2987" s="29">
        <v>1</v>
      </c>
      <c r="H2987" s="28">
        <v>0</v>
      </c>
      <c r="I2987" s="28">
        <f>ROUND(G2987*H2987,6)</f>
        <v>0</v>
      </c>
      <c r="L2987" s="30">
        <v>0</v>
      </c>
      <c r="M2987" s="31">
        <f>ROUND(ROUND(L2987,2)*ROUND(G2987,3),2)</f>
        <v>0</v>
      </c>
      <c r="N2987" s="28" t="s">
        <v>57</v>
      </c>
      <c r="O2987">
        <f>(M2987*21)/100</f>
        <v>0</v>
      </c>
      <c r="P2987" t="s">
        <v>47</v>
      </c>
    </row>
    <row r="2988" spans="1:5" ht="13.2" customHeight="1">
      <c r="A2988" s="32" t="s">
        <v>48</v>
      </c>
      <c r="E2988" s="33" t="s">
        <v>2282</v>
      </c>
    </row>
    <row r="2989" spans="1:5" ht="13.2" customHeight="1">
      <c r="A2989" s="32" t="s">
        <v>49</v>
      </c>
      <c r="E2989" s="34" t="s">
        <v>43</v>
      </c>
    </row>
    <row r="2990" ht="13.2" customHeight="1">
      <c r="E2990" s="33" t="s">
        <v>43</v>
      </c>
    </row>
    <row r="2991" spans="1:16" ht="13.2" customHeight="1">
      <c r="A2991" t="s">
        <v>40</v>
      </c>
      <c r="B2991" s="10" t="s">
        <v>118</v>
      </c>
      <c r="C2991" s="10" t="s">
        <v>2283</v>
      </c>
      <c r="E2991" s="27" t="s">
        <v>2284</v>
      </c>
      <c r="F2991" s="28" t="s">
        <v>45</v>
      </c>
      <c r="G2991" s="29">
        <v>4</v>
      </c>
      <c r="H2991" s="28">
        <v>0</v>
      </c>
      <c r="I2991" s="28">
        <f>ROUND(G2991*H2991,6)</f>
        <v>0</v>
      </c>
      <c r="L2991" s="30">
        <v>0</v>
      </c>
      <c r="M2991" s="31">
        <f>ROUND(ROUND(L2991,2)*ROUND(G2991,3),2)</f>
        <v>0</v>
      </c>
      <c r="N2991" s="28" t="s">
        <v>57</v>
      </c>
      <c r="O2991">
        <f>(M2991*21)/100</f>
        <v>0</v>
      </c>
      <c r="P2991" t="s">
        <v>47</v>
      </c>
    </row>
    <row r="2992" spans="1:5" ht="13.2" customHeight="1">
      <c r="A2992" s="32" t="s">
        <v>48</v>
      </c>
      <c r="E2992" s="33" t="s">
        <v>2284</v>
      </c>
    </row>
    <row r="2993" spans="1:5" ht="13.2" customHeight="1">
      <c r="A2993" s="32" t="s">
        <v>49</v>
      </c>
      <c r="E2993" s="34" t="s">
        <v>43</v>
      </c>
    </row>
    <row r="2994" ht="13.2" customHeight="1">
      <c r="E2994" s="33" t="s">
        <v>43</v>
      </c>
    </row>
    <row r="2995" spans="1:16" ht="13.2" customHeight="1">
      <c r="A2995" t="s">
        <v>40</v>
      </c>
      <c r="B2995" s="10" t="s">
        <v>134</v>
      </c>
      <c r="C2995" s="10" t="s">
        <v>2285</v>
      </c>
      <c r="E2995" s="27" t="s">
        <v>2286</v>
      </c>
      <c r="F2995" s="28" t="s">
        <v>45</v>
      </c>
      <c r="G2995" s="29">
        <v>1</v>
      </c>
      <c r="H2995" s="28">
        <v>0</v>
      </c>
      <c r="I2995" s="28">
        <f>ROUND(G2995*H2995,6)</f>
        <v>0</v>
      </c>
      <c r="L2995" s="30">
        <v>0</v>
      </c>
      <c r="M2995" s="31">
        <f>ROUND(ROUND(L2995,2)*ROUND(G2995,3),2)</f>
        <v>0</v>
      </c>
      <c r="N2995" s="28" t="s">
        <v>57</v>
      </c>
      <c r="O2995">
        <f>(M2995*21)/100</f>
        <v>0</v>
      </c>
      <c r="P2995" t="s">
        <v>47</v>
      </c>
    </row>
    <row r="2996" spans="1:5" ht="13.2" customHeight="1">
      <c r="A2996" s="32" t="s">
        <v>48</v>
      </c>
      <c r="E2996" s="33" t="s">
        <v>2286</v>
      </c>
    </row>
    <row r="2997" spans="1:5" ht="13.2" customHeight="1">
      <c r="A2997" s="32" t="s">
        <v>49</v>
      </c>
      <c r="E2997" s="34" t="s">
        <v>43</v>
      </c>
    </row>
    <row r="2998" ht="13.2" customHeight="1">
      <c r="E2998" s="33" t="s">
        <v>43</v>
      </c>
    </row>
    <row r="2999" spans="1:16" ht="13.2" customHeight="1">
      <c r="A2999" t="s">
        <v>40</v>
      </c>
      <c r="B2999" s="10" t="s">
        <v>137</v>
      </c>
      <c r="C2999" s="10" t="s">
        <v>2287</v>
      </c>
      <c r="E2999" s="27" t="s">
        <v>2288</v>
      </c>
      <c r="F2999" s="28" t="s">
        <v>45</v>
      </c>
      <c r="G2999" s="29">
        <v>50</v>
      </c>
      <c r="H2999" s="28">
        <v>0</v>
      </c>
      <c r="I2999" s="28">
        <f>ROUND(G2999*H2999,6)</f>
        <v>0</v>
      </c>
      <c r="L2999" s="30">
        <v>0</v>
      </c>
      <c r="M2999" s="31">
        <f>ROUND(ROUND(L2999,2)*ROUND(G2999,3),2)</f>
        <v>0</v>
      </c>
      <c r="N2999" s="28" t="s">
        <v>57</v>
      </c>
      <c r="O2999">
        <f>(M2999*21)/100</f>
        <v>0</v>
      </c>
      <c r="P2999" t="s">
        <v>47</v>
      </c>
    </row>
    <row r="3000" spans="1:5" ht="13.2" customHeight="1">
      <c r="A3000" s="32" t="s">
        <v>48</v>
      </c>
      <c r="E3000" s="33" t="s">
        <v>2288</v>
      </c>
    </row>
    <row r="3001" spans="1:5" ht="13.2" customHeight="1">
      <c r="A3001" s="32" t="s">
        <v>49</v>
      </c>
      <c r="E3001" s="34" t="s">
        <v>43</v>
      </c>
    </row>
    <row r="3002" ht="13.2" customHeight="1">
      <c r="E3002" s="33" t="s">
        <v>43</v>
      </c>
    </row>
    <row r="3003" spans="1:16" ht="13.2" customHeight="1">
      <c r="A3003" t="s">
        <v>40</v>
      </c>
      <c r="B3003" s="10" t="s">
        <v>233</v>
      </c>
      <c r="C3003" s="10" t="s">
        <v>2287</v>
      </c>
      <c r="D3003" t="s">
        <v>41</v>
      </c>
      <c r="E3003" s="27" t="s">
        <v>2289</v>
      </c>
      <c r="F3003" s="28" t="s">
        <v>45</v>
      </c>
      <c r="G3003" s="29">
        <v>54</v>
      </c>
      <c r="H3003" s="28">
        <v>0</v>
      </c>
      <c r="I3003" s="28">
        <f>ROUND(G3003*H3003,6)</f>
        <v>0</v>
      </c>
      <c r="L3003" s="30">
        <v>0</v>
      </c>
      <c r="M3003" s="31">
        <f>ROUND(ROUND(L3003,2)*ROUND(G3003,3),2)</f>
        <v>0</v>
      </c>
      <c r="N3003" s="28" t="s">
        <v>57</v>
      </c>
      <c r="O3003">
        <f>(M3003*21)/100</f>
        <v>0</v>
      </c>
      <c r="P3003" t="s">
        <v>47</v>
      </c>
    </row>
    <row r="3004" spans="1:5" ht="13.2" customHeight="1">
      <c r="A3004" s="32" t="s">
        <v>48</v>
      </c>
      <c r="E3004" s="33" t="s">
        <v>2289</v>
      </c>
    </row>
    <row r="3005" spans="1:5" ht="13.2" customHeight="1">
      <c r="A3005" s="32" t="s">
        <v>49</v>
      </c>
      <c r="E3005" s="34" t="s">
        <v>43</v>
      </c>
    </row>
    <row r="3006" ht="13.2" customHeight="1">
      <c r="E3006" s="33" t="s">
        <v>43</v>
      </c>
    </row>
    <row r="3007" spans="1:16" ht="13.2" customHeight="1">
      <c r="A3007" t="s">
        <v>40</v>
      </c>
      <c r="B3007" s="10" t="s">
        <v>240</v>
      </c>
      <c r="C3007" s="10" t="s">
        <v>2287</v>
      </c>
      <c r="D3007" t="s">
        <v>47</v>
      </c>
      <c r="E3007" s="27" t="s">
        <v>2290</v>
      </c>
      <c r="F3007" s="28" t="s">
        <v>45</v>
      </c>
      <c r="G3007" s="29">
        <v>17</v>
      </c>
      <c r="H3007" s="28">
        <v>0</v>
      </c>
      <c r="I3007" s="28">
        <f>ROUND(G3007*H3007,6)</f>
        <v>0</v>
      </c>
      <c r="L3007" s="30">
        <v>0</v>
      </c>
      <c r="M3007" s="31">
        <f>ROUND(ROUND(L3007,2)*ROUND(G3007,3),2)</f>
        <v>0</v>
      </c>
      <c r="N3007" s="28" t="s">
        <v>57</v>
      </c>
      <c r="O3007">
        <f>(M3007*21)/100</f>
        <v>0</v>
      </c>
      <c r="P3007" t="s">
        <v>47</v>
      </c>
    </row>
    <row r="3008" spans="1:5" ht="13.2" customHeight="1">
      <c r="A3008" s="32" t="s">
        <v>48</v>
      </c>
      <c r="E3008" s="33" t="s">
        <v>2290</v>
      </c>
    </row>
    <row r="3009" spans="1:5" ht="13.2" customHeight="1">
      <c r="A3009" s="32" t="s">
        <v>49</v>
      </c>
      <c r="E3009" s="34" t="s">
        <v>43</v>
      </c>
    </row>
    <row r="3010" ht="13.2" customHeight="1">
      <c r="E3010" s="33" t="s">
        <v>43</v>
      </c>
    </row>
    <row r="3011" spans="1:16" ht="13.2" customHeight="1">
      <c r="A3011" t="s">
        <v>40</v>
      </c>
      <c r="B3011" s="10" t="s">
        <v>248</v>
      </c>
      <c r="C3011" s="10" t="s">
        <v>2287</v>
      </c>
      <c r="D3011" t="s">
        <v>53</v>
      </c>
      <c r="E3011" s="27" t="s">
        <v>2291</v>
      </c>
      <c r="F3011" s="28" t="s">
        <v>45</v>
      </c>
      <c r="G3011" s="29">
        <v>4</v>
      </c>
      <c r="H3011" s="28">
        <v>0</v>
      </c>
      <c r="I3011" s="28">
        <f>ROUND(G3011*H3011,6)</f>
        <v>0</v>
      </c>
      <c r="L3011" s="30">
        <v>0</v>
      </c>
      <c r="M3011" s="31">
        <f>ROUND(ROUND(L3011,2)*ROUND(G3011,3),2)</f>
        <v>0</v>
      </c>
      <c r="N3011" s="28" t="s">
        <v>57</v>
      </c>
      <c r="O3011">
        <f>(M3011*21)/100</f>
        <v>0</v>
      </c>
      <c r="P3011" t="s">
        <v>47</v>
      </c>
    </row>
    <row r="3012" spans="1:5" ht="13.2" customHeight="1">
      <c r="A3012" s="32" t="s">
        <v>48</v>
      </c>
      <c r="E3012" s="33" t="s">
        <v>2291</v>
      </c>
    </row>
    <row r="3013" spans="1:5" ht="13.2" customHeight="1">
      <c r="A3013" s="32" t="s">
        <v>49</v>
      </c>
      <c r="E3013" s="34" t="s">
        <v>43</v>
      </c>
    </row>
    <row r="3014" ht="13.2" customHeight="1">
      <c r="E3014" s="33" t="s">
        <v>43</v>
      </c>
    </row>
    <row r="3015" spans="1:16" ht="13.2" customHeight="1">
      <c r="A3015" t="s">
        <v>40</v>
      </c>
      <c r="B3015" s="10" t="s">
        <v>257</v>
      </c>
      <c r="C3015" s="10" t="s">
        <v>2287</v>
      </c>
      <c r="D3015" t="s">
        <v>60</v>
      </c>
      <c r="E3015" s="27" t="s">
        <v>2292</v>
      </c>
      <c r="F3015" s="28" t="s">
        <v>45</v>
      </c>
      <c r="G3015" s="29">
        <v>3</v>
      </c>
      <c r="H3015" s="28">
        <v>0</v>
      </c>
      <c r="I3015" s="28">
        <f>ROUND(G3015*H3015,6)</f>
        <v>0</v>
      </c>
      <c r="L3015" s="30">
        <v>0</v>
      </c>
      <c r="M3015" s="31">
        <f>ROUND(ROUND(L3015,2)*ROUND(G3015,3),2)</f>
        <v>0</v>
      </c>
      <c r="N3015" s="28" t="s">
        <v>57</v>
      </c>
      <c r="O3015">
        <f>(M3015*21)/100</f>
        <v>0</v>
      </c>
      <c r="P3015" t="s">
        <v>47</v>
      </c>
    </row>
    <row r="3016" spans="1:5" ht="13.2" customHeight="1">
      <c r="A3016" s="32" t="s">
        <v>48</v>
      </c>
      <c r="E3016" s="33" t="s">
        <v>2292</v>
      </c>
    </row>
    <row r="3017" spans="1:5" ht="13.2" customHeight="1">
      <c r="A3017" s="32" t="s">
        <v>49</v>
      </c>
      <c r="E3017" s="34" t="s">
        <v>43</v>
      </c>
    </row>
    <row r="3018" ht="13.2" customHeight="1">
      <c r="E3018" s="33" t="s">
        <v>43</v>
      </c>
    </row>
    <row r="3019" spans="1:16" ht="13.2" customHeight="1">
      <c r="A3019" t="s">
        <v>40</v>
      </c>
      <c r="B3019" s="10" t="s">
        <v>1247</v>
      </c>
      <c r="C3019" s="10" t="s">
        <v>2293</v>
      </c>
      <c r="E3019" s="27" t="s">
        <v>2294</v>
      </c>
      <c r="F3019" s="28" t="s">
        <v>45</v>
      </c>
      <c r="G3019" s="29">
        <v>9</v>
      </c>
      <c r="H3019" s="28">
        <v>0</v>
      </c>
      <c r="I3019" s="28">
        <f>ROUND(G3019*H3019,6)</f>
        <v>0</v>
      </c>
      <c r="L3019" s="30">
        <v>0</v>
      </c>
      <c r="M3019" s="31">
        <f>ROUND(ROUND(L3019,2)*ROUND(G3019,3),2)</f>
        <v>0</v>
      </c>
      <c r="N3019" s="28" t="s">
        <v>57</v>
      </c>
      <c r="O3019">
        <f>(M3019*21)/100</f>
        <v>0</v>
      </c>
      <c r="P3019" t="s">
        <v>47</v>
      </c>
    </row>
    <row r="3020" spans="1:5" ht="13.2" customHeight="1">
      <c r="A3020" s="32" t="s">
        <v>48</v>
      </c>
      <c r="E3020" s="33" t="s">
        <v>2294</v>
      </c>
    </row>
    <row r="3021" spans="1:5" ht="13.2" customHeight="1">
      <c r="A3021" s="32" t="s">
        <v>49</v>
      </c>
      <c r="E3021" s="34" t="s">
        <v>43</v>
      </c>
    </row>
    <row r="3022" ht="13.2" customHeight="1">
      <c r="E3022" s="33" t="s">
        <v>43</v>
      </c>
    </row>
    <row r="3023" spans="1:16" ht="13.2" customHeight="1">
      <c r="A3023" t="s">
        <v>40</v>
      </c>
      <c r="B3023" s="10" t="s">
        <v>750</v>
      </c>
      <c r="C3023" s="10" t="s">
        <v>2295</v>
      </c>
      <c r="E3023" s="27" t="s">
        <v>2296</v>
      </c>
      <c r="F3023" s="28" t="s">
        <v>45</v>
      </c>
      <c r="G3023" s="29">
        <v>1</v>
      </c>
      <c r="H3023" s="28">
        <v>0</v>
      </c>
      <c r="I3023" s="28">
        <f>ROUND(G3023*H3023,6)</f>
        <v>0</v>
      </c>
      <c r="L3023" s="30">
        <v>0</v>
      </c>
      <c r="M3023" s="31">
        <f>ROUND(ROUND(L3023,2)*ROUND(G3023,3),2)</f>
        <v>0</v>
      </c>
      <c r="N3023" s="28" t="s">
        <v>57</v>
      </c>
      <c r="O3023">
        <f>(M3023*21)/100</f>
        <v>0</v>
      </c>
      <c r="P3023" t="s">
        <v>47</v>
      </c>
    </row>
    <row r="3024" spans="1:5" ht="13.2" customHeight="1">
      <c r="A3024" s="32" t="s">
        <v>48</v>
      </c>
      <c r="E3024" s="33" t="s">
        <v>2296</v>
      </c>
    </row>
    <row r="3025" spans="1:5" ht="13.2" customHeight="1">
      <c r="A3025" s="32" t="s">
        <v>49</v>
      </c>
      <c r="E3025" s="34" t="s">
        <v>43</v>
      </c>
    </row>
    <row r="3026" ht="13.2" customHeight="1">
      <c r="E3026" s="33" t="s">
        <v>43</v>
      </c>
    </row>
    <row r="3027" spans="1:16" ht="13.2" customHeight="1">
      <c r="A3027" t="s">
        <v>40</v>
      </c>
      <c r="B3027" s="10" t="s">
        <v>756</v>
      </c>
      <c r="C3027" s="10" t="s">
        <v>2295</v>
      </c>
      <c r="D3027" t="s">
        <v>41</v>
      </c>
      <c r="E3027" s="27" t="s">
        <v>2297</v>
      </c>
      <c r="F3027" s="28" t="s">
        <v>45</v>
      </c>
      <c r="G3027" s="29">
        <v>4</v>
      </c>
      <c r="H3027" s="28">
        <v>0</v>
      </c>
      <c r="I3027" s="28">
        <f>ROUND(G3027*H3027,6)</f>
        <v>0</v>
      </c>
      <c r="L3027" s="30">
        <v>0</v>
      </c>
      <c r="M3027" s="31">
        <f>ROUND(ROUND(L3027,2)*ROUND(G3027,3),2)</f>
        <v>0</v>
      </c>
      <c r="N3027" s="28" t="s">
        <v>57</v>
      </c>
      <c r="O3027">
        <f>(M3027*21)/100</f>
        <v>0</v>
      </c>
      <c r="P3027" t="s">
        <v>47</v>
      </c>
    </row>
    <row r="3028" spans="1:5" ht="13.2" customHeight="1">
      <c r="A3028" s="32" t="s">
        <v>48</v>
      </c>
      <c r="E3028" s="33" t="s">
        <v>2297</v>
      </c>
    </row>
    <row r="3029" spans="1:5" ht="13.2" customHeight="1">
      <c r="A3029" s="32" t="s">
        <v>49</v>
      </c>
      <c r="E3029" s="34" t="s">
        <v>43</v>
      </c>
    </row>
    <row r="3030" ht="13.2" customHeight="1">
      <c r="E3030" s="33" t="s">
        <v>43</v>
      </c>
    </row>
    <row r="3031" spans="1:16" ht="13.2" customHeight="1">
      <c r="A3031" t="s">
        <v>40</v>
      </c>
      <c r="B3031" s="10" t="s">
        <v>584</v>
      </c>
      <c r="C3031" s="10" t="s">
        <v>2295</v>
      </c>
      <c r="D3031" t="s">
        <v>47</v>
      </c>
      <c r="E3031" s="27" t="s">
        <v>2298</v>
      </c>
      <c r="F3031" s="28" t="s">
        <v>45</v>
      </c>
      <c r="G3031" s="29">
        <v>1</v>
      </c>
      <c r="H3031" s="28">
        <v>0</v>
      </c>
      <c r="I3031" s="28">
        <f>ROUND(G3031*H3031,6)</f>
        <v>0</v>
      </c>
      <c r="L3031" s="30">
        <v>0</v>
      </c>
      <c r="M3031" s="31">
        <f>ROUND(ROUND(L3031,2)*ROUND(G3031,3),2)</f>
        <v>0</v>
      </c>
      <c r="N3031" s="28" t="s">
        <v>57</v>
      </c>
      <c r="O3031">
        <f>(M3031*21)/100</f>
        <v>0</v>
      </c>
      <c r="P3031" t="s">
        <v>47</v>
      </c>
    </row>
    <row r="3032" spans="1:5" ht="13.2" customHeight="1">
      <c r="A3032" s="32" t="s">
        <v>48</v>
      </c>
      <c r="E3032" s="33" t="s">
        <v>2298</v>
      </c>
    </row>
    <row r="3033" spans="1:5" ht="13.2" customHeight="1">
      <c r="A3033" s="32" t="s">
        <v>49</v>
      </c>
      <c r="E3033" s="34" t="s">
        <v>43</v>
      </c>
    </row>
    <row r="3034" ht="13.2" customHeight="1">
      <c r="E3034" s="33" t="s">
        <v>43</v>
      </c>
    </row>
    <row r="3035" spans="1:16" ht="13.2" customHeight="1">
      <c r="A3035" t="s">
        <v>40</v>
      </c>
      <c r="B3035" s="10" t="s">
        <v>41</v>
      </c>
      <c r="C3035" s="10" t="s">
        <v>2299</v>
      </c>
      <c r="E3035" s="27" t="s">
        <v>2300</v>
      </c>
      <c r="F3035" s="28" t="s">
        <v>45</v>
      </c>
      <c r="G3035" s="29">
        <v>1</v>
      </c>
      <c r="H3035" s="28">
        <v>0</v>
      </c>
      <c r="I3035" s="28">
        <f>ROUND(G3035*H3035,6)</f>
        <v>0</v>
      </c>
      <c r="L3035" s="30">
        <v>0</v>
      </c>
      <c r="M3035" s="31">
        <f>ROUND(ROUND(L3035,2)*ROUND(G3035,3),2)</f>
        <v>0</v>
      </c>
      <c r="N3035" s="28" t="s">
        <v>57</v>
      </c>
      <c r="O3035">
        <f>(M3035*21)/100</f>
        <v>0</v>
      </c>
      <c r="P3035" t="s">
        <v>47</v>
      </c>
    </row>
    <row r="3036" spans="1:5" ht="13.2" customHeight="1">
      <c r="A3036" s="32" t="s">
        <v>48</v>
      </c>
      <c r="E3036" s="33" t="s">
        <v>2300</v>
      </c>
    </row>
    <row r="3037" spans="1:5" ht="13.2" customHeight="1">
      <c r="A3037" s="32" t="s">
        <v>49</v>
      </c>
      <c r="E3037" s="34" t="s">
        <v>43</v>
      </c>
    </row>
    <row r="3038" ht="13.2" customHeight="1">
      <c r="E3038" s="33" t="s">
        <v>43</v>
      </c>
    </row>
    <row r="3039" spans="1:13" ht="13.2" customHeight="1">
      <c r="A3039" t="s">
        <v>37</v>
      </c>
      <c r="C3039" s="11" t="s">
        <v>1277</v>
      </c>
      <c r="E3039" s="35" t="s">
        <v>1278</v>
      </c>
      <c r="J3039" s="31">
        <f>0</f>
        <v>0</v>
      </c>
      <c r="K3039" s="31">
        <f>0</f>
        <v>0</v>
      </c>
      <c r="L3039" s="31">
        <f>0+L3040+L3044+L3048+L3052</f>
        <v>0</v>
      </c>
      <c r="M3039" s="31">
        <f>0+M3040+M3044+M3048+M3052</f>
        <v>0</v>
      </c>
    </row>
    <row r="3040" spans="1:16" ht="13.2" customHeight="1">
      <c r="A3040" t="s">
        <v>40</v>
      </c>
      <c r="B3040" s="10" t="s">
        <v>826</v>
      </c>
      <c r="C3040" s="10" t="s">
        <v>2301</v>
      </c>
      <c r="E3040" s="27" t="s">
        <v>2302</v>
      </c>
      <c r="F3040" s="28" t="s">
        <v>1282</v>
      </c>
      <c r="G3040" s="29">
        <v>24</v>
      </c>
      <c r="H3040" s="28">
        <v>0</v>
      </c>
      <c r="I3040" s="28">
        <f>ROUND(G3040*H3040,6)</f>
        <v>0</v>
      </c>
      <c r="L3040" s="30">
        <v>0</v>
      </c>
      <c r="M3040" s="31">
        <f>ROUND(ROUND(L3040,2)*ROUND(G3040,3),2)</f>
        <v>0</v>
      </c>
      <c r="N3040" s="28" t="s">
        <v>57</v>
      </c>
      <c r="O3040">
        <f>(M3040*21)/100</f>
        <v>0</v>
      </c>
      <c r="P3040" t="s">
        <v>47</v>
      </c>
    </row>
    <row r="3041" spans="1:5" ht="13.2" customHeight="1">
      <c r="A3041" s="32" t="s">
        <v>48</v>
      </c>
      <c r="E3041" s="33" t="s">
        <v>2302</v>
      </c>
    </row>
    <row r="3042" spans="1:5" ht="13.2" customHeight="1">
      <c r="A3042" s="32" t="s">
        <v>49</v>
      </c>
      <c r="E3042" s="34" t="s">
        <v>43</v>
      </c>
    </row>
    <row r="3043" ht="13.2" customHeight="1">
      <c r="E3043" s="33" t="s">
        <v>43</v>
      </c>
    </row>
    <row r="3044" spans="1:16" ht="13.2" customHeight="1">
      <c r="A3044" t="s">
        <v>40</v>
      </c>
      <c r="B3044" s="10" t="s">
        <v>786</v>
      </c>
      <c r="C3044" s="10" t="s">
        <v>2303</v>
      </c>
      <c r="E3044" s="27" t="s">
        <v>2304</v>
      </c>
      <c r="F3044" s="28" t="s">
        <v>1282</v>
      </c>
      <c r="G3044" s="29">
        <v>4</v>
      </c>
      <c r="H3044" s="28">
        <v>0</v>
      </c>
      <c r="I3044" s="28">
        <f>ROUND(G3044*H3044,6)</f>
        <v>0</v>
      </c>
      <c r="L3044" s="30">
        <v>0</v>
      </c>
      <c r="M3044" s="31">
        <f>ROUND(ROUND(L3044,2)*ROUND(G3044,3),2)</f>
        <v>0</v>
      </c>
      <c r="N3044" s="28" t="s">
        <v>52</v>
      </c>
      <c r="O3044">
        <f>(M3044*21)/100</f>
        <v>0</v>
      </c>
      <c r="P3044" t="s">
        <v>47</v>
      </c>
    </row>
    <row r="3045" spans="1:5" ht="13.2" customHeight="1">
      <c r="A3045" s="32" t="s">
        <v>48</v>
      </c>
      <c r="E3045" s="33" t="s">
        <v>2304</v>
      </c>
    </row>
    <row r="3046" spans="1:5" ht="13.2" customHeight="1">
      <c r="A3046" s="32" t="s">
        <v>49</v>
      </c>
      <c r="E3046" s="34" t="s">
        <v>43</v>
      </c>
    </row>
    <row r="3047" ht="13.2" customHeight="1">
      <c r="E3047" s="33" t="s">
        <v>43</v>
      </c>
    </row>
    <row r="3048" spans="1:16" ht="13.2" customHeight="1">
      <c r="A3048" t="s">
        <v>40</v>
      </c>
      <c r="B3048" s="10" t="s">
        <v>860</v>
      </c>
      <c r="C3048" s="10" t="s">
        <v>1308</v>
      </c>
      <c r="E3048" s="27" t="s">
        <v>1309</v>
      </c>
      <c r="F3048" s="28" t="s">
        <v>1282</v>
      </c>
      <c r="G3048" s="29">
        <v>8</v>
      </c>
      <c r="H3048" s="28">
        <v>0</v>
      </c>
      <c r="I3048" s="28">
        <f>ROUND(G3048*H3048,6)</f>
        <v>0</v>
      </c>
      <c r="L3048" s="30">
        <v>0</v>
      </c>
      <c r="M3048" s="31">
        <f>ROUND(ROUND(L3048,2)*ROUND(G3048,3),2)</f>
        <v>0</v>
      </c>
      <c r="N3048" s="28" t="s">
        <v>52</v>
      </c>
      <c r="O3048">
        <f>(M3048*21)/100</f>
        <v>0</v>
      </c>
      <c r="P3048" t="s">
        <v>47</v>
      </c>
    </row>
    <row r="3049" spans="1:5" ht="13.2" customHeight="1">
      <c r="A3049" s="32" t="s">
        <v>48</v>
      </c>
      <c r="E3049" s="33" t="s">
        <v>1309</v>
      </c>
    </row>
    <row r="3050" spans="1:5" ht="13.2" customHeight="1">
      <c r="A3050" s="32" t="s">
        <v>49</v>
      </c>
      <c r="E3050" s="34" t="s">
        <v>2305</v>
      </c>
    </row>
    <row r="3051" ht="13.2" customHeight="1">
      <c r="E3051" s="33" t="s">
        <v>43</v>
      </c>
    </row>
    <row r="3052" spans="1:16" ht="13.2" customHeight="1">
      <c r="A3052" t="s">
        <v>40</v>
      </c>
      <c r="B3052" s="10" t="s">
        <v>790</v>
      </c>
      <c r="C3052" s="10" t="s">
        <v>1311</v>
      </c>
      <c r="E3052" s="27" t="s">
        <v>1312</v>
      </c>
      <c r="F3052" s="28" t="s">
        <v>1282</v>
      </c>
      <c r="G3052" s="29">
        <v>2</v>
      </c>
      <c r="H3052" s="28">
        <v>0</v>
      </c>
      <c r="I3052" s="28">
        <f>ROUND(G3052*H3052,6)</f>
        <v>0</v>
      </c>
      <c r="L3052" s="30">
        <v>0</v>
      </c>
      <c r="M3052" s="31">
        <f>ROUND(ROUND(L3052,2)*ROUND(G3052,3),2)</f>
        <v>0</v>
      </c>
      <c r="N3052" s="28" t="s">
        <v>52</v>
      </c>
      <c r="O3052">
        <f>(M3052*21)/100</f>
        <v>0</v>
      </c>
      <c r="P3052" t="s">
        <v>47</v>
      </c>
    </row>
    <row r="3053" spans="1:5" ht="13.2" customHeight="1">
      <c r="A3053" s="32" t="s">
        <v>48</v>
      </c>
      <c r="E3053" s="33" t="s">
        <v>1312</v>
      </c>
    </row>
    <row r="3054" spans="1:5" ht="13.2" customHeight="1">
      <c r="A3054" s="32" t="s">
        <v>49</v>
      </c>
      <c r="E3054" s="34" t="s">
        <v>43</v>
      </c>
    </row>
    <row r="3055" ht="13.2" customHeight="1">
      <c r="E3055" s="33" t="s">
        <v>43</v>
      </c>
    </row>
    <row r="3056" spans="1:13" ht="13.2" customHeight="1">
      <c r="A3056" t="s">
        <v>37</v>
      </c>
      <c r="C3056" s="11" t="s">
        <v>2306</v>
      </c>
      <c r="E3056" s="35" t="s">
        <v>2307</v>
      </c>
      <c r="J3056" s="31">
        <f>0</f>
        <v>0</v>
      </c>
      <c r="K3056" s="31">
        <f>0</f>
        <v>0</v>
      </c>
      <c r="L3056" s="31">
        <f>0+L3057+L3061+L3065+L3069+L3073+L3077+L3081+L3085</f>
        <v>0</v>
      </c>
      <c r="M3056" s="31">
        <f>0+M3057+M3061+M3065+M3069+M3073+M3077+M3081+M3085</f>
        <v>0</v>
      </c>
    </row>
    <row r="3057" spans="1:16" ht="13.2" customHeight="1">
      <c r="A3057" t="s">
        <v>40</v>
      </c>
      <c r="B3057" s="10" t="s">
        <v>794</v>
      </c>
      <c r="C3057" s="10" t="s">
        <v>2308</v>
      </c>
      <c r="E3057" s="27" t="s">
        <v>2309</v>
      </c>
      <c r="F3057" s="28" t="s">
        <v>45</v>
      </c>
      <c r="G3057" s="29">
        <v>1</v>
      </c>
      <c r="H3057" s="28">
        <v>0</v>
      </c>
      <c r="I3057" s="28">
        <f>ROUND(G3057*H3057,6)</f>
        <v>0</v>
      </c>
      <c r="L3057" s="30">
        <v>0</v>
      </c>
      <c r="M3057" s="31">
        <f>ROUND(ROUND(L3057,2)*ROUND(G3057,3),2)</f>
        <v>0</v>
      </c>
      <c r="N3057" s="28" t="s">
        <v>57</v>
      </c>
      <c r="O3057">
        <f>(M3057*21)/100</f>
        <v>0</v>
      </c>
      <c r="P3057" t="s">
        <v>47</v>
      </c>
    </row>
    <row r="3058" spans="1:5" ht="13.2" customHeight="1">
      <c r="A3058" s="32" t="s">
        <v>48</v>
      </c>
      <c r="E3058" s="33" t="s">
        <v>2309</v>
      </c>
    </row>
    <row r="3059" spans="1:5" ht="13.2" customHeight="1">
      <c r="A3059" s="32" t="s">
        <v>49</v>
      </c>
      <c r="E3059" s="34" t="s">
        <v>43</v>
      </c>
    </row>
    <row r="3060" ht="13.2" customHeight="1">
      <c r="E3060" s="33" t="s">
        <v>43</v>
      </c>
    </row>
    <row r="3061" spans="1:16" ht="13.2" customHeight="1">
      <c r="A3061" t="s">
        <v>40</v>
      </c>
      <c r="B3061" s="10" t="s">
        <v>856</v>
      </c>
      <c r="C3061" s="10" t="s">
        <v>2310</v>
      </c>
      <c r="E3061" s="27" t="s">
        <v>2311</v>
      </c>
      <c r="F3061" s="28" t="s">
        <v>45</v>
      </c>
      <c r="G3061" s="29">
        <v>149</v>
      </c>
      <c r="H3061" s="28">
        <v>0</v>
      </c>
      <c r="I3061" s="28">
        <f>ROUND(G3061*H3061,6)</f>
        <v>0</v>
      </c>
      <c r="L3061" s="30">
        <v>0</v>
      </c>
      <c r="M3061" s="31">
        <f>ROUND(ROUND(L3061,2)*ROUND(G3061,3),2)</f>
        <v>0</v>
      </c>
      <c r="N3061" s="28" t="s">
        <v>57</v>
      </c>
      <c r="O3061">
        <f>(M3061*21)/100</f>
        <v>0</v>
      </c>
      <c r="P3061" t="s">
        <v>47</v>
      </c>
    </row>
    <row r="3062" spans="1:5" ht="13.2" customHeight="1">
      <c r="A3062" s="32" t="s">
        <v>48</v>
      </c>
      <c r="E3062" s="33" t="s">
        <v>2311</v>
      </c>
    </row>
    <row r="3063" spans="1:5" ht="13.2" customHeight="1">
      <c r="A3063" s="32" t="s">
        <v>49</v>
      </c>
      <c r="E3063" s="34" t="s">
        <v>2312</v>
      </c>
    </row>
    <row r="3064" ht="13.2" customHeight="1">
      <c r="E3064" s="33" t="s">
        <v>43</v>
      </c>
    </row>
    <row r="3065" spans="1:16" ht="13.2" customHeight="1">
      <c r="A3065" t="s">
        <v>40</v>
      </c>
      <c r="B3065" s="10" t="s">
        <v>841</v>
      </c>
      <c r="C3065" s="10" t="s">
        <v>2313</v>
      </c>
      <c r="E3065" s="27" t="s">
        <v>2314</v>
      </c>
      <c r="F3065" s="28" t="s">
        <v>67</v>
      </c>
      <c r="G3065" s="29">
        <v>1</v>
      </c>
      <c r="H3065" s="28">
        <v>0</v>
      </c>
      <c r="I3065" s="28">
        <f>ROUND(G3065*H3065,6)</f>
        <v>0</v>
      </c>
      <c r="L3065" s="30">
        <v>0</v>
      </c>
      <c r="M3065" s="31">
        <f>ROUND(ROUND(L3065,2)*ROUND(G3065,3),2)</f>
        <v>0</v>
      </c>
      <c r="N3065" s="28" t="s">
        <v>52</v>
      </c>
      <c r="O3065">
        <f>(M3065*21)/100</f>
        <v>0</v>
      </c>
      <c r="P3065" t="s">
        <v>47</v>
      </c>
    </row>
    <row r="3066" spans="1:5" ht="13.2" customHeight="1">
      <c r="A3066" s="32" t="s">
        <v>48</v>
      </c>
      <c r="E3066" s="33" t="s">
        <v>2314</v>
      </c>
    </row>
    <row r="3067" spans="1:5" ht="13.2" customHeight="1">
      <c r="A3067" s="32" t="s">
        <v>49</v>
      </c>
      <c r="E3067" s="34" t="s">
        <v>43</v>
      </c>
    </row>
    <row r="3068" ht="13.2" customHeight="1">
      <c r="E3068" s="33" t="s">
        <v>2315</v>
      </c>
    </row>
    <row r="3069" spans="1:16" ht="13.2" customHeight="1">
      <c r="A3069" t="s">
        <v>40</v>
      </c>
      <c r="B3069" s="10" t="s">
        <v>803</v>
      </c>
      <c r="C3069" s="10" t="s">
        <v>2295</v>
      </c>
      <c r="E3069" s="27" t="s">
        <v>2316</v>
      </c>
      <c r="F3069" s="28" t="s">
        <v>45</v>
      </c>
      <c r="G3069" s="29">
        <v>3</v>
      </c>
      <c r="H3069" s="28">
        <v>0</v>
      </c>
      <c r="I3069" s="28">
        <f>ROUND(G3069*H3069,6)</f>
        <v>0</v>
      </c>
      <c r="L3069" s="30">
        <v>0</v>
      </c>
      <c r="M3069" s="31">
        <f>ROUND(ROUND(L3069,2)*ROUND(G3069,3),2)</f>
        <v>0</v>
      </c>
      <c r="N3069" s="28" t="s">
        <v>57</v>
      </c>
      <c r="O3069">
        <f>(M3069*21)/100</f>
        <v>0</v>
      </c>
      <c r="P3069" t="s">
        <v>47</v>
      </c>
    </row>
    <row r="3070" spans="1:5" ht="13.2" customHeight="1">
      <c r="A3070" s="32" t="s">
        <v>48</v>
      </c>
      <c r="E3070" s="33" t="s">
        <v>2316</v>
      </c>
    </row>
    <row r="3071" spans="1:5" ht="13.2" customHeight="1">
      <c r="A3071" s="32" t="s">
        <v>49</v>
      </c>
      <c r="E3071" s="34" t="s">
        <v>43</v>
      </c>
    </row>
    <row r="3072" ht="13.2" customHeight="1">
      <c r="E3072" s="33" t="s">
        <v>43</v>
      </c>
    </row>
    <row r="3073" spans="1:16" ht="13.2" customHeight="1">
      <c r="A3073" t="s">
        <v>40</v>
      </c>
      <c r="B3073" s="10" t="s">
        <v>823</v>
      </c>
      <c r="C3073" s="10" t="s">
        <v>2317</v>
      </c>
      <c r="E3073" s="27" t="s">
        <v>2318</v>
      </c>
      <c r="F3073" s="28" t="s">
        <v>45</v>
      </c>
      <c r="G3073" s="29">
        <v>1</v>
      </c>
      <c r="H3073" s="28">
        <v>0</v>
      </c>
      <c r="I3073" s="28">
        <f>ROUND(G3073*H3073,6)</f>
        <v>0</v>
      </c>
      <c r="L3073" s="30">
        <v>0</v>
      </c>
      <c r="M3073" s="31">
        <f>ROUND(ROUND(L3073,2)*ROUND(G3073,3),2)</f>
        <v>0</v>
      </c>
      <c r="N3073" s="28" t="s">
        <v>57</v>
      </c>
      <c r="O3073">
        <f>(M3073*21)/100</f>
        <v>0</v>
      </c>
      <c r="P3073" t="s">
        <v>47</v>
      </c>
    </row>
    <row r="3074" spans="1:5" ht="13.2" customHeight="1">
      <c r="A3074" s="32" t="s">
        <v>48</v>
      </c>
      <c r="E3074" s="33" t="s">
        <v>2318</v>
      </c>
    </row>
    <row r="3075" spans="1:5" ht="13.2" customHeight="1">
      <c r="A3075" s="32" t="s">
        <v>49</v>
      </c>
      <c r="E3075" s="34" t="s">
        <v>43</v>
      </c>
    </row>
    <row r="3076" ht="13.2" customHeight="1">
      <c r="E3076" s="33" t="s">
        <v>43</v>
      </c>
    </row>
    <row r="3077" spans="1:16" ht="13.2" customHeight="1">
      <c r="A3077" t="s">
        <v>40</v>
      </c>
      <c r="B3077" s="10" t="s">
        <v>832</v>
      </c>
      <c r="C3077" s="10" t="s">
        <v>2319</v>
      </c>
      <c r="E3077" s="27" t="s">
        <v>2320</v>
      </c>
      <c r="F3077" s="28" t="s">
        <v>2321</v>
      </c>
      <c r="G3077" s="29">
        <v>2.5</v>
      </c>
      <c r="H3077" s="28">
        <v>0</v>
      </c>
      <c r="I3077" s="28">
        <f>ROUND(G3077*H3077,6)</f>
        <v>0</v>
      </c>
      <c r="L3077" s="30">
        <v>0</v>
      </c>
      <c r="M3077" s="31">
        <f>ROUND(ROUND(L3077,2)*ROUND(G3077,3),2)</f>
        <v>0</v>
      </c>
      <c r="N3077" s="28" t="s">
        <v>57</v>
      </c>
      <c r="O3077">
        <f>(M3077*21)/100</f>
        <v>0</v>
      </c>
      <c r="P3077" t="s">
        <v>47</v>
      </c>
    </row>
    <row r="3078" spans="1:5" ht="13.2" customHeight="1">
      <c r="A3078" s="32" t="s">
        <v>48</v>
      </c>
      <c r="E3078" s="33" t="s">
        <v>2320</v>
      </c>
    </row>
    <row r="3079" spans="1:5" ht="13.2" customHeight="1">
      <c r="A3079" s="32" t="s">
        <v>49</v>
      </c>
      <c r="E3079" s="34" t="s">
        <v>43</v>
      </c>
    </row>
    <row r="3080" ht="13.2" customHeight="1">
      <c r="E3080" s="33" t="s">
        <v>43</v>
      </c>
    </row>
    <row r="3081" spans="1:16" ht="13.2" customHeight="1">
      <c r="A3081" t="s">
        <v>40</v>
      </c>
      <c r="B3081" s="10" t="s">
        <v>835</v>
      </c>
      <c r="C3081" s="10" t="s">
        <v>2322</v>
      </c>
      <c r="E3081" s="27" t="s">
        <v>2323</v>
      </c>
      <c r="F3081" s="28" t="s">
        <v>2321</v>
      </c>
      <c r="G3081" s="29">
        <v>1.5</v>
      </c>
      <c r="H3081" s="28">
        <v>0</v>
      </c>
      <c r="I3081" s="28">
        <f>ROUND(G3081*H3081,6)</f>
        <v>0</v>
      </c>
      <c r="L3081" s="30">
        <v>0</v>
      </c>
      <c r="M3081" s="31">
        <f>ROUND(ROUND(L3081,2)*ROUND(G3081,3),2)</f>
        <v>0</v>
      </c>
      <c r="N3081" s="28" t="s">
        <v>57</v>
      </c>
      <c r="O3081">
        <f>(M3081*21)/100</f>
        <v>0</v>
      </c>
      <c r="P3081" t="s">
        <v>47</v>
      </c>
    </row>
    <row r="3082" spans="1:5" ht="13.2" customHeight="1">
      <c r="A3082" s="32" t="s">
        <v>48</v>
      </c>
      <c r="E3082" s="33" t="s">
        <v>2323</v>
      </c>
    </row>
    <row r="3083" spans="1:5" ht="13.2" customHeight="1">
      <c r="A3083" s="32" t="s">
        <v>49</v>
      </c>
      <c r="E3083" s="34" t="s">
        <v>43</v>
      </c>
    </row>
    <row r="3084" ht="13.2" customHeight="1">
      <c r="E3084" s="33" t="s">
        <v>43</v>
      </c>
    </row>
    <row r="3085" spans="1:16" ht="13.2" customHeight="1">
      <c r="A3085" t="s">
        <v>40</v>
      </c>
      <c r="B3085" s="10" t="s">
        <v>838</v>
      </c>
      <c r="C3085" s="10" t="s">
        <v>2324</v>
      </c>
      <c r="E3085" s="27" t="s">
        <v>2325</v>
      </c>
      <c r="F3085" s="28" t="s">
        <v>2321</v>
      </c>
      <c r="G3085" s="29">
        <v>4.5</v>
      </c>
      <c r="H3085" s="28">
        <v>0</v>
      </c>
      <c r="I3085" s="28">
        <f>ROUND(G3085*H3085,6)</f>
        <v>0</v>
      </c>
      <c r="L3085" s="30">
        <v>0</v>
      </c>
      <c r="M3085" s="31">
        <f>ROUND(ROUND(L3085,2)*ROUND(G3085,3),2)</f>
        <v>0</v>
      </c>
      <c r="N3085" s="28" t="s">
        <v>57</v>
      </c>
      <c r="O3085">
        <f>(M3085*21)/100</f>
        <v>0</v>
      </c>
      <c r="P3085" t="s">
        <v>47</v>
      </c>
    </row>
    <row r="3086" spans="1:5" ht="13.2" customHeight="1">
      <c r="A3086" s="32" t="s">
        <v>48</v>
      </c>
      <c r="E3086" s="33" t="s">
        <v>2325</v>
      </c>
    </row>
    <row r="3087" spans="1:5" ht="13.2" customHeight="1">
      <c r="A3087" s="32" t="s">
        <v>49</v>
      </c>
      <c r="E3087" s="34" t="s">
        <v>43</v>
      </c>
    </row>
    <row r="3088" ht="13.2" customHeight="1">
      <c r="E3088" s="33" t="s">
        <v>43</v>
      </c>
    </row>
    <row r="3089" spans="1:13" ht="13.2" customHeight="1">
      <c r="A3089" t="s">
        <v>37</v>
      </c>
      <c r="C3089" s="11" t="s">
        <v>2326</v>
      </c>
      <c r="E3089" s="35" t="s">
        <v>2327</v>
      </c>
      <c r="J3089" s="31">
        <f>0</f>
        <v>0</v>
      </c>
      <c r="K3089" s="31">
        <f>0</f>
        <v>0</v>
      </c>
      <c r="L3089" s="31">
        <f>0+L3090+L3094+L3098+L3102+L3106+L3110+L3114+L3118+L3122+L3126+L3130+L3134+L3138+L3142+L3146+L3150+L3154+L3158+L3162+L3166+L3170+L3174</f>
        <v>0</v>
      </c>
      <c r="M3089" s="31">
        <f>0+M3090+M3094+M3098+M3102+M3106+M3110+M3114+M3118+M3122+M3126+M3130+M3134+M3138+M3142+M3146+M3150+M3154+M3158+M3162+M3166+M3170+M3174</f>
        <v>0</v>
      </c>
    </row>
    <row r="3090" spans="1:16" ht="13.2" customHeight="1">
      <c r="A3090" t="s">
        <v>40</v>
      </c>
      <c r="B3090" s="10" t="s">
        <v>619</v>
      </c>
      <c r="C3090" s="10" t="s">
        <v>41</v>
      </c>
      <c r="E3090" s="27" t="s">
        <v>2328</v>
      </c>
      <c r="F3090" s="28" t="s">
        <v>45</v>
      </c>
      <c r="G3090" s="29">
        <v>1</v>
      </c>
      <c r="H3090" s="28">
        <v>0</v>
      </c>
      <c r="I3090" s="28">
        <f>ROUND(G3090*H3090,6)</f>
        <v>0</v>
      </c>
      <c r="L3090" s="30">
        <v>0</v>
      </c>
      <c r="M3090" s="31">
        <f>ROUND(ROUND(L3090,2)*ROUND(G3090,3),2)</f>
        <v>0</v>
      </c>
      <c r="N3090" s="28" t="s">
        <v>57</v>
      </c>
      <c r="O3090">
        <f>(M3090*21)/100</f>
        <v>0</v>
      </c>
      <c r="P3090" t="s">
        <v>47</v>
      </c>
    </row>
    <row r="3091" spans="1:5" ht="13.2" customHeight="1">
      <c r="A3091" s="32" t="s">
        <v>48</v>
      </c>
      <c r="E3091" s="33" t="s">
        <v>2328</v>
      </c>
    </row>
    <row r="3092" spans="1:5" ht="13.2" customHeight="1">
      <c r="A3092" s="32" t="s">
        <v>49</v>
      </c>
      <c r="E3092" s="34" t="s">
        <v>43</v>
      </c>
    </row>
    <row r="3093" ht="13.2" customHeight="1">
      <c r="E3093" s="33" t="s">
        <v>43</v>
      </c>
    </row>
    <row r="3094" spans="1:16" ht="13.2" customHeight="1">
      <c r="A3094" t="s">
        <v>40</v>
      </c>
      <c r="B3094" s="10" t="s">
        <v>495</v>
      </c>
      <c r="C3094" s="10" t="s">
        <v>47</v>
      </c>
      <c r="E3094" s="27" t="s">
        <v>2329</v>
      </c>
      <c r="F3094" s="28" t="s">
        <v>45</v>
      </c>
      <c r="G3094" s="29">
        <v>1</v>
      </c>
      <c r="H3094" s="28">
        <v>0</v>
      </c>
      <c r="I3094" s="28">
        <f>ROUND(G3094*H3094,6)</f>
        <v>0</v>
      </c>
      <c r="L3094" s="30">
        <v>0</v>
      </c>
      <c r="M3094" s="31">
        <f>ROUND(ROUND(L3094,2)*ROUND(G3094,3),2)</f>
        <v>0</v>
      </c>
      <c r="N3094" s="28" t="s">
        <v>57</v>
      </c>
      <c r="O3094">
        <f>(M3094*21)/100</f>
        <v>0</v>
      </c>
      <c r="P3094" t="s">
        <v>47</v>
      </c>
    </row>
    <row r="3095" spans="1:5" ht="13.2" customHeight="1">
      <c r="A3095" s="32" t="s">
        <v>48</v>
      </c>
      <c r="E3095" s="33" t="s">
        <v>2329</v>
      </c>
    </row>
    <row r="3096" spans="1:5" ht="13.2" customHeight="1">
      <c r="A3096" s="32" t="s">
        <v>49</v>
      </c>
      <c r="E3096" s="34" t="s">
        <v>43</v>
      </c>
    </row>
    <row r="3097" ht="13.2" customHeight="1">
      <c r="E3097" s="33" t="s">
        <v>43</v>
      </c>
    </row>
    <row r="3098" spans="1:16" ht="13.2" customHeight="1">
      <c r="A3098" t="s">
        <v>40</v>
      </c>
      <c r="B3098" s="10" t="s">
        <v>624</v>
      </c>
      <c r="C3098" s="10" t="s">
        <v>53</v>
      </c>
      <c r="E3098" s="27" t="s">
        <v>2330</v>
      </c>
      <c r="F3098" s="28" t="s">
        <v>45</v>
      </c>
      <c r="G3098" s="29">
        <v>1</v>
      </c>
      <c r="H3098" s="28">
        <v>0</v>
      </c>
      <c r="I3098" s="28">
        <f>ROUND(G3098*H3098,6)</f>
        <v>0</v>
      </c>
      <c r="L3098" s="30">
        <v>0</v>
      </c>
      <c r="M3098" s="31">
        <f>ROUND(ROUND(L3098,2)*ROUND(G3098,3),2)</f>
        <v>0</v>
      </c>
      <c r="N3098" s="28" t="s">
        <v>57</v>
      </c>
      <c r="O3098">
        <f>(M3098*21)/100</f>
        <v>0</v>
      </c>
      <c r="P3098" t="s">
        <v>47</v>
      </c>
    </row>
    <row r="3099" spans="1:5" ht="13.2" customHeight="1">
      <c r="A3099" s="32" t="s">
        <v>48</v>
      </c>
      <c r="E3099" s="33" t="s">
        <v>2330</v>
      </c>
    </row>
    <row r="3100" spans="1:5" ht="13.2" customHeight="1">
      <c r="A3100" s="32" t="s">
        <v>49</v>
      </c>
      <c r="E3100" s="34" t="s">
        <v>43</v>
      </c>
    </row>
    <row r="3101" ht="13.2" customHeight="1">
      <c r="E3101" s="33" t="s">
        <v>43</v>
      </c>
    </row>
    <row r="3102" spans="1:16" ht="13.2" customHeight="1">
      <c r="A3102" t="s">
        <v>40</v>
      </c>
      <c r="B3102" s="10" t="s">
        <v>720</v>
      </c>
      <c r="C3102" s="10" t="s">
        <v>2331</v>
      </c>
      <c r="E3102" s="27" t="s">
        <v>2332</v>
      </c>
      <c r="F3102" s="28" t="s">
        <v>45</v>
      </c>
      <c r="G3102" s="29">
        <v>1</v>
      </c>
      <c r="H3102" s="28">
        <v>0</v>
      </c>
      <c r="I3102" s="28">
        <f>ROUND(G3102*H3102,6)</f>
        <v>0</v>
      </c>
      <c r="L3102" s="30">
        <v>0</v>
      </c>
      <c r="M3102" s="31">
        <f>ROUND(ROUND(L3102,2)*ROUND(G3102,3),2)</f>
        <v>0</v>
      </c>
      <c r="N3102" s="28" t="s">
        <v>57</v>
      </c>
      <c r="O3102">
        <f>(M3102*21)/100</f>
        <v>0</v>
      </c>
      <c r="P3102" t="s">
        <v>47</v>
      </c>
    </row>
    <row r="3103" spans="1:5" ht="13.2" customHeight="1">
      <c r="A3103" s="32" t="s">
        <v>48</v>
      </c>
      <c r="E3103" s="33" t="s">
        <v>2332</v>
      </c>
    </row>
    <row r="3104" spans="1:5" ht="13.2" customHeight="1">
      <c r="A3104" s="32" t="s">
        <v>49</v>
      </c>
      <c r="E3104" s="34" t="s">
        <v>43</v>
      </c>
    </row>
    <row r="3105" ht="13.2" customHeight="1">
      <c r="E3105" s="33" t="s">
        <v>43</v>
      </c>
    </row>
    <row r="3106" spans="1:16" ht="13.2" customHeight="1">
      <c r="A3106" t="s">
        <v>40</v>
      </c>
      <c r="B3106" s="10" t="s">
        <v>530</v>
      </c>
      <c r="C3106" s="10" t="s">
        <v>2333</v>
      </c>
      <c r="E3106" s="27" t="s">
        <v>2334</v>
      </c>
      <c r="F3106" s="28" t="s">
        <v>45</v>
      </c>
      <c r="G3106" s="29">
        <v>1</v>
      </c>
      <c r="H3106" s="28">
        <v>0</v>
      </c>
      <c r="I3106" s="28">
        <f>ROUND(G3106*H3106,6)</f>
        <v>0</v>
      </c>
      <c r="L3106" s="30">
        <v>0</v>
      </c>
      <c r="M3106" s="31">
        <f>ROUND(ROUND(L3106,2)*ROUND(G3106,3),2)</f>
        <v>0</v>
      </c>
      <c r="N3106" s="28" t="s">
        <v>57</v>
      </c>
      <c r="O3106">
        <f>(M3106*21)/100</f>
        <v>0</v>
      </c>
      <c r="P3106" t="s">
        <v>47</v>
      </c>
    </row>
    <row r="3107" spans="1:5" ht="13.2" customHeight="1">
      <c r="A3107" s="32" t="s">
        <v>48</v>
      </c>
      <c r="E3107" s="33" t="s">
        <v>2334</v>
      </c>
    </row>
    <row r="3108" spans="1:5" ht="13.2" customHeight="1">
      <c r="A3108" s="32" t="s">
        <v>49</v>
      </c>
      <c r="E3108" s="34" t="s">
        <v>43</v>
      </c>
    </row>
    <row r="3109" ht="13.2" customHeight="1">
      <c r="E3109" s="33" t="s">
        <v>43</v>
      </c>
    </row>
    <row r="3110" spans="1:16" ht="13.2" customHeight="1">
      <c r="A3110" t="s">
        <v>40</v>
      </c>
      <c r="B3110" s="10" t="s">
        <v>512</v>
      </c>
      <c r="C3110" s="10" t="s">
        <v>2335</v>
      </c>
      <c r="E3110" s="27" t="s">
        <v>2336</v>
      </c>
      <c r="F3110" s="28" t="s">
        <v>45</v>
      </c>
      <c r="G3110" s="29">
        <v>3</v>
      </c>
      <c r="H3110" s="28">
        <v>0</v>
      </c>
      <c r="I3110" s="28">
        <f>ROUND(G3110*H3110,6)</f>
        <v>0</v>
      </c>
      <c r="L3110" s="30">
        <v>0</v>
      </c>
      <c r="M3110" s="31">
        <f>ROUND(ROUND(L3110,2)*ROUND(G3110,3),2)</f>
        <v>0</v>
      </c>
      <c r="N3110" s="28" t="s">
        <v>57</v>
      </c>
      <c r="O3110">
        <f>(M3110*21)/100</f>
        <v>0</v>
      </c>
      <c r="P3110" t="s">
        <v>47</v>
      </c>
    </row>
    <row r="3111" spans="1:5" ht="13.2" customHeight="1">
      <c r="A3111" s="32" t="s">
        <v>48</v>
      </c>
      <c r="E3111" s="33" t="s">
        <v>2336</v>
      </c>
    </row>
    <row r="3112" spans="1:5" ht="13.2" customHeight="1">
      <c r="A3112" s="32" t="s">
        <v>49</v>
      </c>
      <c r="E3112" s="34" t="s">
        <v>43</v>
      </c>
    </row>
    <row r="3113" ht="13.2" customHeight="1">
      <c r="E3113" s="33" t="s">
        <v>43</v>
      </c>
    </row>
    <row r="3114" spans="1:16" ht="13.2" customHeight="1">
      <c r="A3114" t="s">
        <v>40</v>
      </c>
      <c r="B3114" s="10" t="s">
        <v>527</v>
      </c>
      <c r="C3114" s="10" t="s">
        <v>2337</v>
      </c>
      <c r="E3114" s="27" t="s">
        <v>2338</v>
      </c>
      <c r="F3114" s="28" t="s">
        <v>45</v>
      </c>
      <c r="G3114" s="29">
        <v>4</v>
      </c>
      <c r="H3114" s="28">
        <v>0</v>
      </c>
      <c r="I3114" s="28">
        <f>ROUND(G3114*H3114,6)</f>
        <v>0</v>
      </c>
      <c r="L3114" s="30">
        <v>0</v>
      </c>
      <c r="M3114" s="31">
        <f>ROUND(ROUND(L3114,2)*ROUND(G3114,3),2)</f>
        <v>0</v>
      </c>
      <c r="N3114" s="28" t="s">
        <v>57</v>
      </c>
      <c r="O3114">
        <f>(M3114*21)/100</f>
        <v>0</v>
      </c>
      <c r="P3114" t="s">
        <v>47</v>
      </c>
    </row>
    <row r="3115" spans="1:5" ht="13.2" customHeight="1">
      <c r="A3115" s="32" t="s">
        <v>48</v>
      </c>
      <c r="E3115" s="33" t="s">
        <v>2338</v>
      </c>
    </row>
    <row r="3116" spans="1:5" ht="13.2" customHeight="1">
      <c r="A3116" s="32" t="s">
        <v>49</v>
      </c>
      <c r="E3116" s="34" t="s">
        <v>43</v>
      </c>
    </row>
    <row r="3117" ht="13.2" customHeight="1">
      <c r="E3117" s="33" t="s">
        <v>43</v>
      </c>
    </row>
    <row r="3118" spans="1:16" ht="13.2" customHeight="1">
      <c r="A3118" t="s">
        <v>40</v>
      </c>
      <c r="B3118" s="10" t="s">
        <v>534</v>
      </c>
      <c r="C3118" s="10" t="s">
        <v>2339</v>
      </c>
      <c r="E3118" s="27" t="s">
        <v>2340</v>
      </c>
      <c r="F3118" s="28" t="s">
        <v>45</v>
      </c>
      <c r="G3118" s="29">
        <v>12</v>
      </c>
      <c r="H3118" s="28">
        <v>0</v>
      </c>
      <c r="I3118" s="28">
        <f>ROUND(G3118*H3118,6)</f>
        <v>0</v>
      </c>
      <c r="L3118" s="30">
        <v>0</v>
      </c>
      <c r="M3118" s="31">
        <f>ROUND(ROUND(L3118,2)*ROUND(G3118,3),2)</f>
        <v>0</v>
      </c>
      <c r="N3118" s="28" t="s">
        <v>57</v>
      </c>
      <c r="O3118">
        <f>(M3118*21)/100</f>
        <v>0</v>
      </c>
      <c r="P3118" t="s">
        <v>47</v>
      </c>
    </row>
    <row r="3119" spans="1:5" ht="13.2" customHeight="1">
      <c r="A3119" s="32" t="s">
        <v>48</v>
      </c>
      <c r="E3119" s="33" t="s">
        <v>2340</v>
      </c>
    </row>
    <row r="3120" spans="1:5" ht="13.2" customHeight="1">
      <c r="A3120" s="32" t="s">
        <v>49</v>
      </c>
      <c r="E3120" s="34" t="s">
        <v>43</v>
      </c>
    </row>
    <row r="3121" ht="13.2" customHeight="1">
      <c r="E3121" s="33" t="s">
        <v>43</v>
      </c>
    </row>
    <row r="3122" spans="1:16" ht="13.2" customHeight="1">
      <c r="A3122" t="s">
        <v>40</v>
      </c>
      <c r="B3122" s="10" t="s">
        <v>538</v>
      </c>
      <c r="C3122" s="10" t="s">
        <v>2341</v>
      </c>
      <c r="E3122" s="27" t="s">
        <v>2342</v>
      </c>
      <c r="F3122" s="28" t="s">
        <v>45</v>
      </c>
      <c r="G3122" s="29">
        <v>1</v>
      </c>
      <c r="H3122" s="28">
        <v>0</v>
      </c>
      <c r="I3122" s="28">
        <f>ROUND(G3122*H3122,6)</f>
        <v>0</v>
      </c>
      <c r="L3122" s="30">
        <v>0</v>
      </c>
      <c r="M3122" s="31">
        <f>ROUND(ROUND(L3122,2)*ROUND(G3122,3),2)</f>
        <v>0</v>
      </c>
      <c r="N3122" s="28" t="s">
        <v>57</v>
      </c>
      <c r="O3122">
        <f>(M3122*21)/100</f>
        <v>0</v>
      </c>
      <c r="P3122" t="s">
        <v>47</v>
      </c>
    </row>
    <row r="3123" spans="1:5" ht="13.2" customHeight="1">
      <c r="A3123" s="32" t="s">
        <v>48</v>
      </c>
      <c r="E3123" s="33" t="s">
        <v>2342</v>
      </c>
    </row>
    <row r="3124" spans="1:5" ht="13.2" customHeight="1">
      <c r="A3124" s="32" t="s">
        <v>49</v>
      </c>
      <c r="E3124" s="34" t="s">
        <v>43</v>
      </c>
    </row>
    <row r="3125" ht="13.2" customHeight="1">
      <c r="E3125" s="33" t="s">
        <v>43</v>
      </c>
    </row>
    <row r="3126" spans="1:16" ht="13.2" customHeight="1">
      <c r="A3126" t="s">
        <v>40</v>
      </c>
      <c r="B3126" s="10" t="s">
        <v>730</v>
      </c>
      <c r="C3126" s="10" t="s">
        <v>2343</v>
      </c>
      <c r="E3126" s="27" t="s">
        <v>2344</v>
      </c>
      <c r="F3126" s="28" t="s">
        <v>45</v>
      </c>
      <c r="G3126" s="29">
        <v>1</v>
      </c>
      <c r="H3126" s="28">
        <v>0</v>
      </c>
      <c r="I3126" s="28">
        <f>ROUND(G3126*H3126,6)</f>
        <v>0</v>
      </c>
      <c r="L3126" s="30">
        <v>0</v>
      </c>
      <c r="M3126" s="31">
        <f>ROUND(ROUND(L3126,2)*ROUND(G3126,3),2)</f>
        <v>0</v>
      </c>
      <c r="N3126" s="28" t="s">
        <v>57</v>
      </c>
      <c r="O3126">
        <f>(M3126*21)/100</f>
        <v>0</v>
      </c>
      <c r="P3126" t="s">
        <v>47</v>
      </c>
    </row>
    <row r="3127" spans="1:5" ht="13.2" customHeight="1">
      <c r="A3127" s="32" t="s">
        <v>48</v>
      </c>
      <c r="E3127" s="33" t="s">
        <v>2344</v>
      </c>
    </row>
    <row r="3128" spans="1:5" ht="13.2" customHeight="1">
      <c r="A3128" s="32" t="s">
        <v>49</v>
      </c>
      <c r="E3128" s="34" t="s">
        <v>43</v>
      </c>
    </row>
    <row r="3129" ht="13.2" customHeight="1">
      <c r="E3129" s="33" t="s">
        <v>43</v>
      </c>
    </row>
    <row r="3130" spans="1:16" ht="13.2" customHeight="1">
      <c r="A3130" t="s">
        <v>40</v>
      </c>
      <c r="B3130" s="10" t="s">
        <v>611</v>
      </c>
      <c r="C3130" s="10" t="s">
        <v>2345</v>
      </c>
      <c r="E3130" s="27" t="s">
        <v>2346</v>
      </c>
      <c r="F3130" s="28" t="s">
        <v>45</v>
      </c>
      <c r="G3130" s="29">
        <v>1</v>
      </c>
      <c r="H3130" s="28">
        <v>0</v>
      </c>
      <c r="I3130" s="28">
        <f>ROUND(G3130*H3130,6)</f>
        <v>0</v>
      </c>
      <c r="L3130" s="30">
        <v>0</v>
      </c>
      <c r="M3130" s="31">
        <f>ROUND(ROUND(L3130,2)*ROUND(G3130,3),2)</f>
        <v>0</v>
      </c>
      <c r="N3130" s="28" t="s">
        <v>57</v>
      </c>
      <c r="O3130">
        <f>(M3130*21)/100</f>
        <v>0</v>
      </c>
      <c r="P3130" t="s">
        <v>47</v>
      </c>
    </row>
    <row r="3131" spans="1:5" ht="13.2" customHeight="1">
      <c r="A3131" s="32" t="s">
        <v>48</v>
      </c>
      <c r="E3131" s="33" t="s">
        <v>2346</v>
      </c>
    </row>
    <row r="3132" spans="1:5" ht="13.2" customHeight="1">
      <c r="A3132" s="32" t="s">
        <v>49</v>
      </c>
      <c r="E3132" s="34" t="s">
        <v>43</v>
      </c>
    </row>
    <row r="3133" ht="13.2" customHeight="1">
      <c r="E3133" s="33" t="s">
        <v>43</v>
      </c>
    </row>
    <row r="3134" spans="1:16" ht="13.2" customHeight="1">
      <c r="A3134" t="s">
        <v>40</v>
      </c>
      <c r="B3134" s="10" t="s">
        <v>519</v>
      </c>
      <c r="C3134" s="10" t="s">
        <v>2347</v>
      </c>
      <c r="E3134" s="27" t="s">
        <v>2348</v>
      </c>
      <c r="F3134" s="28" t="s">
        <v>45</v>
      </c>
      <c r="G3134" s="29">
        <v>5</v>
      </c>
      <c r="H3134" s="28">
        <v>0</v>
      </c>
      <c r="I3134" s="28">
        <f>ROUND(G3134*H3134,6)</f>
        <v>0</v>
      </c>
      <c r="L3134" s="30">
        <v>0</v>
      </c>
      <c r="M3134" s="31">
        <f>ROUND(ROUND(L3134,2)*ROUND(G3134,3),2)</f>
        <v>0</v>
      </c>
      <c r="N3134" s="28" t="s">
        <v>57</v>
      </c>
      <c r="O3134">
        <f>(M3134*21)/100</f>
        <v>0</v>
      </c>
      <c r="P3134" t="s">
        <v>47</v>
      </c>
    </row>
    <row r="3135" spans="1:5" ht="13.2" customHeight="1">
      <c r="A3135" s="32" t="s">
        <v>48</v>
      </c>
      <c r="E3135" s="33" t="s">
        <v>2348</v>
      </c>
    </row>
    <row r="3136" spans="1:5" ht="13.2" customHeight="1">
      <c r="A3136" s="32" t="s">
        <v>49</v>
      </c>
      <c r="E3136" s="34" t="s">
        <v>43</v>
      </c>
    </row>
    <row r="3137" ht="13.2" customHeight="1">
      <c r="E3137" s="33" t="s">
        <v>43</v>
      </c>
    </row>
    <row r="3138" spans="1:16" ht="13.2" customHeight="1">
      <c r="A3138" t="s">
        <v>40</v>
      </c>
      <c r="B3138" s="10" t="s">
        <v>615</v>
      </c>
      <c r="C3138" s="10" t="s">
        <v>2349</v>
      </c>
      <c r="E3138" s="27" t="s">
        <v>2350</v>
      </c>
      <c r="F3138" s="28" t="s">
        <v>45</v>
      </c>
      <c r="G3138" s="29">
        <v>11</v>
      </c>
      <c r="H3138" s="28">
        <v>0</v>
      </c>
      <c r="I3138" s="28">
        <f>ROUND(G3138*H3138,6)</f>
        <v>0</v>
      </c>
      <c r="L3138" s="30">
        <v>0</v>
      </c>
      <c r="M3138" s="31">
        <f>ROUND(ROUND(L3138,2)*ROUND(G3138,3),2)</f>
        <v>0</v>
      </c>
      <c r="N3138" s="28" t="s">
        <v>57</v>
      </c>
      <c r="O3138">
        <f>(M3138*21)/100</f>
        <v>0</v>
      </c>
      <c r="P3138" t="s">
        <v>47</v>
      </c>
    </row>
    <row r="3139" spans="1:5" ht="13.2" customHeight="1">
      <c r="A3139" s="32" t="s">
        <v>48</v>
      </c>
      <c r="E3139" s="33" t="s">
        <v>2350</v>
      </c>
    </row>
    <row r="3140" spans="1:5" ht="13.2" customHeight="1">
      <c r="A3140" s="32" t="s">
        <v>49</v>
      </c>
      <c r="E3140" s="34" t="s">
        <v>43</v>
      </c>
    </row>
    <row r="3141" ht="13.2" customHeight="1">
      <c r="E3141" s="33" t="s">
        <v>43</v>
      </c>
    </row>
    <row r="3142" spans="1:16" ht="13.2" customHeight="1">
      <c r="A3142" t="s">
        <v>40</v>
      </c>
      <c r="B3142" s="10" t="s">
        <v>541</v>
      </c>
      <c r="C3142" s="10" t="s">
        <v>2351</v>
      </c>
      <c r="E3142" s="27" t="s">
        <v>2352</v>
      </c>
      <c r="F3142" s="28" t="s">
        <v>45</v>
      </c>
      <c r="G3142" s="29">
        <v>1</v>
      </c>
      <c r="H3142" s="28">
        <v>0</v>
      </c>
      <c r="I3142" s="28">
        <f>ROUND(G3142*H3142,6)</f>
        <v>0</v>
      </c>
      <c r="L3142" s="30">
        <v>0</v>
      </c>
      <c r="M3142" s="31">
        <f>ROUND(ROUND(L3142,2)*ROUND(G3142,3),2)</f>
        <v>0</v>
      </c>
      <c r="N3142" s="28" t="s">
        <v>57</v>
      </c>
      <c r="O3142">
        <f>(M3142*21)/100</f>
        <v>0</v>
      </c>
      <c r="P3142" t="s">
        <v>47</v>
      </c>
    </row>
    <row r="3143" spans="1:5" ht="13.2" customHeight="1">
      <c r="A3143" s="32" t="s">
        <v>48</v>
      </c>
      <c r="E3143" s="33" t="s">
        <v>2352</v>
      </c>
    </row>
    <row r="3144" spans="1:5" ht="13.2" customHeight="1">
      <c r="A3144" s="32" t="s">
        <v>49</v>
      </c>
      <c r="E3144" s="34" t="s">
        <v>43</v>
      </c>
    </row>
    <row r="3145" ht="13.2" customHeight="1">
      <c r="E3145" s="33" t="s">
        <v>43</v>
      </c>
    </row>
    <row r="3146" spans="1:16" ht="13.2" customHeight="1">
      <c r="A3146" t="s">
        <v>40</v>
      </c>
      <c r="B3146" s="10" t="s">
        <v>549</v>
      </c>
      <c r="C3146" s="10" t="s">
        <v>2353</v>
      </c>
      <c r="E3146" s="27" t="s">
        <v>2354</v>
      </c>
      <c r="F3146" s="28" t="s">
        <v>45</v>
      </c>
      <c r="G3146" s="29">
        <v>2</v>
      </c>
      <c r="H3146" s="28">
        <v>0</v>
      </c>
      <c r="I3146" s="28">
        <f>ROUND(G3146*H3146,6)</f>
        <v>0</v>
      </c>
      <c r="L3146" s="30">
        <v>0</v>
      </c>
      <c r="M3146" s="31">
        <f>ROUND(ROUND(L3146,2)*ROUND(G3146,3),2)</f>
        <v>0</v>
      </c>
      <c r="N3146" s="28" t="s">
        <v>57</v>
      </c>
      <c r="O3146">
        <f>(M3146*21)/100</f>
        <v>0</v>
      </c>
      <c r="P3146" t="s">
        <v>47</v>
      </c>
    </row>
    <row r="3147" spans="1:5" ht="13.2" customHeight="1">
      <c r="A3147" s="32" t="s">
        <v>48</v>
      </c>
      <c r="E3147" s="33" t="s">
        <v>2354</v>
      </c>
    </row>
    <row r="3148" spans="1:5" ht="13.2" customHeight="1">
      <c r="A3148" s="32" t="s">
        <v>49</v>
      </c>
      <c r="E3148" s="34" t="s">
        <v>43</v>
      </c>
    </row>
    <row r="3149" ht="13.2" customHeight="1">
      <c r="E3149" s="33" t="s">
        <v>43</v>
      </c>
    </row>
    <row r="3150" spans="1:16" ht="13.2" customHeight="1">
      <c r="A3150" t="s">
        <v>40</v>
      </c>
      <c r="B3150" s="10" t="s">
        <v>545</v>
      </c>
      <c r="C3150" s="10" t="s">
        <v>2355</v>
      </c>
      <c r="E3150" s="27" t="s">
        <v>2356</v>
      </c>
      <c r="F3150" s="28" t="s">
        <v>45</v>
      </c>
      <c r="G3150" s="29">
        <v>2</v>
      </c>
      <c r="H3150" s="28">
        <v>0</v>
      </c>
      <c r="I3150" s="28">
        <f>ROUND(G3150*H3150,6)</f>
        <v>0</v>
      </c>
      <c r="L3150" s="30">
        <v>0</v>
      </c>
      <c r="M3150" s="31">
        <f>ROUND(ROUND(L3150,2)*ROUND(G3150,3),2)</f>
        <v>0</v>
      </c>
      <c r="N3150" s="28" t="s">
        <v>57</v>
      </c>
      <c r="O3150">
        <f>(M3150*21)/100</f>
        <v>0</v>
      </c>
      <c r="P3150" t="s">
        <v>47</v>
      </c>
    </row>
    <row r="3151" spans="1:5" ht="13.2" customHeight="1">
      <c r="A3151" s="32" t="s">
        <v>48</v>
      </c>
      <c r="E3151" s="33" t="s">
        <v>2356</v>
      </c>
    </row>
    <row r="3152" spans="1:5" ht="13.2" customHeight="1">
      <c r="A3152" s="32" t="s">
        <v>49</v>
      </c>
      <c r="E3152" s="34" t="s">
        <v>43</v>
      </c>
    </row>
    <row r="3153" ht="13.2" customHeight="1">
      <c r="E3153" s="33" t="s">
        <v>43</v>
      </c>
    </row>
    <row r="3154" spans="1:16" ht="13.2" customHeight="1">
      <c r="A3154" t="s">
        <v>40</v>
      </c>
      <c r="B3154" s="10" t="s">
        <v>523</v>
      </c>
      <c r="C3154" s="10" t="s">
        <v>2357</v>
      </c>
      <c r="E3154" s="27" t="s">
        <v>2358</v>
      </c>
      <c r="F3154" s="28" t="s">
        <v>45</v>
      </c>
      <c r="G3154" s="29">
        <v>1</v>
      </c>
      <c r="H3154" s="28">
        <v>0</v>
      </c>
      <c r="I3154" s="28">
        <f>ROUND(G3154*H3154,6)</f>
        <v>0</v>
      </c>
      <c r="L3154" s="30">
        <v>0</v>
      </c>
      <c r="M3154" s="31">
        <f>ROUND(ROUND(L3154,2)*ROUND(G3154,3),2)</f>
        <v>0</v>
      </c>
      <c r="N3154" s="28" t="s">
        <v>57</v>
      </c>
      <c r="O3154">
        <f>(M3154*21)/100</f>
        <v>0</v>
      </c>
      <c r="P3154" t="s">
        <v>47</v>
      </c>
    </row>
    <row r="3155" spans="1:5" ht="13.2" customHeight="1">
      <c r="A3155" s="32" t="s">
        <v>48</v>
      </c>
      <c r="E3155" s="33" t="s">
        <v>2358</v>
      </c>
    </row>
    <row r="3156" spans="1:5" ht="13.2" customHeight="1">
      <c r="A3156" s="32" t="s">
        <v>49</v>
      </c>
      <c r="E3156" s="34" t="s">
        <v>43</v>
      </c>
    </row>
    <row r="3157" ht="13.2" customHeight="1">
      <c r="E3157" s="33" t="s">
        <v>43</v>
      </c>
    </row>
    <row r="3158" spans="1:16" ht="13.2" customHeight="1">
      <c r="A3158" t="s">
        <v>40</v>
      </c>
      <c r="B3158" s="10" t="s">
        <v>607</v>
      </c>
      <c r="C3158" s="10" t="s">
        <v>2359</v>
      </c>
      <c r="E3158" s="27" t="s">
        <v>2360</v>
      </c>
      <c r="F3158" s="28" t="s">
        <v>45</v>
      </c>
      <c r="G3158" s="29">
        <v>1</v>
      </c>
      <c r="H3158" s="28">
        <v>0</v>
      </c>
      <c r="I3158" s="28">
        <f>ROUND(G3158*H3158,6)</f>
        <v>0</v>
      </c>
      <c r="L3158" s="30">
        <v>0</v>
      </c>
      <c r="M3158" s="31">
        <f>ROUND(ROUND(L3158,2)*ROUND(G3158,3),2)</f>
        <v>0</v>
      </c>
      <c r="N3158" s="28" t="s">
        <v>57</v>
      </c>
      <c r="O3158">
        <f>(M3158*21)/100</f>
        <v>0</v>
      </c>
      <c r="P3158" t="s">
        <v>47</v>
      </c>
    </row>
    <row r="3159" spans="1:5" ht="13.2" customHeight="1">
      <c r="A3159" s="32" t="s">
        <v>48</v>
      </c>
      <c r="E3159" s="33" t="s">
        <v>2360</v>
      </c>
    </row>
    <row r="3160" spans="1:5" ht="13.2" customHeight="1">
      <c r="A3160" s="32" t="s">
        <v>49</v>
      </c>
      <c r="E3160" s="34" t="s">
        <v>43</v>
      </c>
    </row>
    <row r="3161" ht="13.2" customHeight="1">
      <c r="E3161" s="33" t="s">
        <v>43</v>
      </c>
    </row>
    <row r="3162" spans="1:16" ht="13.2" customHeight="1">
      <c r="A3162" t="s">
        <v>40</v>
      </c>
      <c r="B3162" s="10" t="s">
        <v>602</v>
      </c>
      <c r="C3162" s="10" t="s">
        <v>2361</v>
      </c>
      <c r="E3162" s="27" t="s">
        <v>2362</v>
      </c>
      <c r="F3162" s="28" t="s">
        <v>45</v>
      </c>
      <c r="G3162" s="29">
        <v>1</v>
      </c>
      <c r="H3162" s="28">
        <v>0</v>
      </c>
      <c r="I3162" s="28">
        <f>ROUND(G3162*H3162,6)</f>
        <v>0</v>
      </c>
      <c r="L3162" s="30">
        <v>0</v>
      </c>
      <c r="M3162" s="31">
        <f>ROUND(ROUND(L3162,2)*ROUND(G3162,3),2)</f>
        <v>0</v>
      </c>
      <c r="N3162" s="28" t="s">
        <v>57</v>
      </c>
      <c r="O3162">
        <f>(M3162*21)/100</f>
        <v>0</v>
      </c>
      <c r="P3162" t="s">
        <v>47</v>
      </c>
    </row>
    <row r="3163" spans="1:5" ht="13.2" customHeight="1">
      <c r="A3163" s="32" t="s">
        <v>48</v>
      </c>
      <c r="E3163" s="33" t="s">
        <v>2362</v>
      </c>
    </row>
    <row r="3164" spans="1:5" ht="13.2" customHeight="1">
      <c r="A3164" s="32" t="s">
        <v>49</v>
      </c>
      <c r="E3164" s="34" t="s">
        <v>43</v>
      </c>
    </row>
    <row r="3165" ht="13.2" customHeight="1">
      <c r="E3165" s="33" t="s">
        <v>43</v>
      </c>
    </row>
    <row r="3166" spans="1:16" ht="13.2" customHeight="1">
      <c r="A3166" t="s">
        <v>40</v>
      </c>
      <c r="B3166" s="10" t="s">
        <v>516</v>
      </c>
      <c r="C3166" s="10" t="s">
        <v>2361</v>
      </c>
      <c r="D3166" t="s">
        <v>41</v>
      </c>
      <c r="E3166" s="27" t="s">
        <v>2363</v>
      </c>
      <c r="F3166" s="28" t="s">
        <v>45</v>
      </c>
      <c r="G3166" s="29">
        <v>1</v>
      </c>
      <c r="H3166" s="28">
        <v>0</v>
      </c>
      <c r="I3166" s="28">
        <f>ROUND(G3166*H3166,6)</f>
        <v>0</v>
      </c>
      <c r="L3166" s="30">
        <v>0</v>
      </c>
      <c r="M3166" s="31">
        <f>ROUND(ROUND(L3166,2)*ROUND(G3166,3),2)</f>
        <v>0</v>
      </c>
      <c r="N3166" s="28" t="s">
        <v>57</v>
      </c>
      <c r="O3166">
        <f>(M3166*21)/100</f>
        <v>0</v>
      </c>
      <c r="P3166" t="s">
        <v>47</v>
      </c>
    </row>
    <row r="3167" spans="1:5" ht="13.2" customHeight="1">
      <c r="A3167" s="32" t="s">
        <v>48</v>
      </c>
      <c r="E3167" s="33" t="s">
        <v>2363</v>
      </c>
    </row>
    <row r="3168" spans="1:5" ht="13.2" customHeight="1">
      <c r="A3168" s="32" t="s">
        <v>49</v>
      </c>
      <c r="E3168" s="34" t="s">
        <v>43</v>
      </c>
    </row>
    <row r="3169" ht="13.2" customHeight="1">
      <c r="E3169" s="33" t="s">
        <v>43</v>
      </c>
    </row>
    <row r="3170" spans="1:16" ht="13.2" customHeight="1">
      <c r="A3170" t="s">
        <v>40</v>
      </c>
      <c r="B3170" s="10" t="s">
        <v>714</v>
      </c>
      <c r="C3170" s="10" t="s">
        <v>2364</v>
      </c>
      <c r="E3170" s="27" t="s">
        <v>2365</v>
      </c>
      <c r="F3170" s="28" t="s">
        <v>45</v>
      </c>
      <c r="G3170" s="29">
        <v>1</v>
      </c>
      <c r="H3170" s="28">
        <v>0</v>
      </c>
      <c r="I3170" s="28">
        <f>ROUND(G3170*H3170,6)</f>
        <v>0</v>
      </c>
      <c r="L3170" s="30">
        <v>0</v>
      </c>
      <c r="M3170" s="31">
        <f>ROUND(ROUND(L3170,2)*ROUND(G3170,3),2)</f>
        <v>0</v>
      </c>
      <c r="N3170" s="28" t="s">
        <v>57</v>
      </c>
      <c r="O3170">
        <f>(M3170*21)/100</f>
        <v>0</v>
      </c>
      <c r="P3170" t="s">
        <v>47</v>
      </c>
    </row>
    <row r="3171" spans="1:5" ht="13.2" customHeight="1">
      <c r="A3171" s="32" t="s">
        <v>48</v>
      </c>
      <c r="E3171" s="33" t="s">
        <v>2365</v>
      </c>
    </row>
    <row r="3172" spans="1:5" ht="13.2" customHeight="1">
      <c r="A3172" s="32" t="s">
        <v>49</v>
      </c>
      <c r="E3172" s="34" t="s">
        <v>43</v>
      </c>
    </row>
    <row r="3173" ht="13.2" customHeight="1">
      <c r="E3173" s="33" t="s">
        <v>43</v>
      </c>
    </row>
    <row r="3174" spans="1:16" ht="13.2" customHeight="1">
      <c r="A3174" t="s">
        <v>40</v>
      </c>
      <c r="B3174" s="10" t="s">
        <v>717</v>
      </c>
      <c r="C3174" s="10" t="s">
        <v>2366</v>
      </c>
      <c r="E3174" s="27" t="s">
        <v>2367</v>
      </c>
      <c r="F3174" s="28" t="s">
        <v>45</v>
      </c>
      <c r="G3174" s="29">
        <v>5</v>
      </c>
      <c r="H3174" s="28">
        <v>0</v>
      </c>
      <c r="I3174" s="28">
        <f>ROUND(G3174*H3174,6)</f>
        <v>0</v>
      </c>
      <c r="L3174" s="30">
        <v>0</v>
      </c>
      <c r="M3174" s="31">
        <f>ROUND(ROUND(L3174,2)*ROUND(G3174,3),2)</f>
        <v>0</v>
      </c>
      <c r="N3174" s="28" t="s">
        <v>57</v>
      </c>
      <c r="O3174">
        <f>(M3174*21)/100</f>
        <v>0</v>
      </c>
      <c r="P3174" t="s">
        <v>47</v>
      </c>
    </row>
    <row r="3175" spans="1:5" ht="13.2" customHeight="1">
      <c r="A3175" s="32" t="s">
        <v>48</v>
      </c>
      <c r="E3175" s="33" t="s">
        <v>2367</v>
      </c>
    </row>
    <row r="3176" spans="1:5" ht="13.2" customHeight="1">
      <c r="A3176" s="32" t="s">
        <v>49</v>
      </c>
      <c r="E3176" s="34" t="s">
        <v>43</v>
      </c>
    </row>
    <row r="3177" ht="13.2" customHeight="1">
      <c r="E3177" s="33" t="s">
        <v>43</v>
      </c>
    </row>
    <row r="3178" spans="1:13" ht="13.2" customHeight="1">
      <c r="A3178" t="s">
        <v>37</v>
      </c>
      <c r="C3178" s="11" t="s">
        <v>2368</v>
      </c>
      <c r="E3178" s="35" t="s">
        <v>2369</v>
      </c>
      <c r="J3178" s="31">
        <f>0</f>
        <v>0</v>
      </c>
      <c r="K3178" s="31">
        <f>0</f>
        <v>0</v>
      </c>
      <c r="L3178" s="31">
        <f>0+L3179+L3183+L3187+L3191+L3195+L3199+L3203+L3207+L3211+L3215+L3219+L3223+L3227</f>
        <v>0</v>
      </c>
      <c r="M3178" s="31">
        <f>0+M3179+M3183+M3187+M3191+M3195+M3199+M3203+M3207+M3211+M3215+M3219+M3223+M3227</f>
        <v>0</v>
      </c>
    </row>
    <row r="3179" spans="1:16" ht="13.2" customHeight="1">
      <c r="A3179" t="s">
        <v>40</v>
      </c>
      <c r="B3179" s="10" t="s">
        <v>651</v>
      </c>
      <c r="C3179" s="10" t="s">
        <v>41</v>
      </c>
      <c r="E3179" s="27" t="s">
        <v>2328</v>
      </c>
      <c r="F3179" s="28" t="s">
        <v>45</v>
      </c>
      <c r="G3179" s="29">
        <v>1</v>
      </c>
      <c r="H3179" s="28">
        <v>0</v>
      </c>
      <c r="I3179" s="28">
        <f>ROUND(G3179*H3179,6)</f>
        <v>0</v>
      </c>
      <c r="L3179" s="30">
        <v>0</v>
      </c>
      <c r="M3179" s="31">
        <f>ROUND(ROUND(L3179,2)*ROUND(G3179,3),2)</f>
        <v>0</v>
      </c>
      <c r="N3179" s="28" t="s">
        <v>57</v>
      </c>
      <c r="O3179">
        <f>(M3179*21)/100</f>
        <v>0</v>
      </c>
      <c r="P3179" t="s">
        <v>47</v>
      </c>
    </row>
    <row r="3180" spans="1:5" ht="13.2" customHeight="1">
      <c r="A3180" s="32" t="s">
        <v>48</v>
      </c>
      <c r="E3180" s="33" t="s">
        <v>2328</v>
      </c>
    </row>
    <row r="3181" spans="1:5" ht="13.2" customHeight="1">
      <c r="A3181" s="32" t="s">
        <v>49</v>
      </c>
      <c r="E3181" s="34" t="s">
        <v>43</v>
      </c>
    </row>
    <row r="3182" ht="13.2" customHeight="1">
      <c r="E3182" s="33" t="s">
        <v>43</v>
      </c>
    </row>
    <row r="3183" spans="1:16" ht="13.2" customHeight="1">
      <c r="A3183" t="s">
        <v>40</v>
      </c>
      <c r="B3183" s="10" t="s">
        <v>561</v>
      </c>
      <c r="C3183" s="10" t="s">
        <v>47</v>
      </c>
      <c r="E3183" s="27" t="s">
        <v>2329</v>
      </c>
      <c r="F3183" s="28" t="s">
        <v>45</v>
      </c>
      <c r="G3183" s="29">
        <v>1</v>
      </c>
      <c r="H3183" s="28">
        <v>0</v>
      </c>
      <c r="I3183" s="28">
        <f>ROUND(G3183*H3183,6)</f>
        <v>0</v>
      </c>
      <c r="L3183" s="30">
        <v>0</v>
      </c>
      <c r="M3183" s="31">
        <f>ROUND(ROUND(L3183,2)*ROUND(G3183,3),2)</f>
        <v>0</v>
      </c>
      <c r="N3183" s="28" t="s">
        <v>57</v>
      </c>
      <c r="O3183">
        <f>(M3183*21)/100</f>
        <v>0</v>
      </c>
      <c r="P3183" t="s">
        <v>47</v>
      </c>
    </row>
    <row r="3184" spans="1:5" ht="13.2" customHeight="1">
      <c r="A3184" s="32" t="s">
        <v>48</v>
      </c>
      <c r="E3184" s="33" t="s">
        <v>2329</v>
      </c>
    </row>
    <row r="3185" spans="1:5" ht="13.2" customHeight="1">
      <c r="A3185" s="32" t="s">
        <v>49</v>
      </c>
      <c r="E3185" s="34" t="s">
        <v>43</v>
      </c>
    </row>
    <row r="3186" ht="13.2" customHeight="1">
      <c r="E3186" s="33" t="s">
        <v>43</v>
      </c>
    </row>
    <row r="3187" spans="1:16" ht="13.2" customHeight="1">
      <c r="A3187" t="s">
        <v>40</v>
      </c>
      <c r="B3187" s="10" t="s">
        <v>655</v>
      </c>
      <c r="C3187" s="10" t="s">
        <v>53</v>
      </c>
      <c r="E3187" s="27" t="s">
        <v>2330</v>
      </c>
      <c r="F3187" s="28" t="s">
        <v>45</v>
      </c>
      <c r="G3187" s="29">
        <v>1</v>
      </c>
      <c r="H3187" s="28">
        <v>0</v>
      </c>
      <c r="I3187" s="28">
        <f>ROUND(G3187*H3187,6)</f>
        <v>0</v>
      </c>
      <c r="L3187" s="30">
        <v>0</v>
      </c>
      <c r="M3187" s="31">
        <f>ROUND(ROUND(L3187,2)*ROUND(G3187,3),2)</f>
        <v>0</v>
      </c>
      <c r="N3187" s="28" t="s">
        <v>57</v>
      </c>
      <c r="O3187">
        <f>(M3187*21)/100</f>
        <v>0</v>
      </c>
      <c r="P3187" t="s">
        <v>47</v>
      </c>
    </row>
    <row r="3188" spans="1:5" ht="13.2" customHeight="1">
      <c r="A3188" s="32" t="s">
        <v>48</v>
      </c>
      <c r="E3188" s="33" t="s">
        <v>2330</v>
      </c>
    </row>
    <row r="3189" spans="1:5" ht="13.2" customHeight="1">
      <c r="A3189" s="32" t="s">
        <v>49</v>
      </c>
      <c r="E3189" s="34" t="s">
        <v>43</v>
      </c>
    </row>
    <row r="3190" ht="13.2" customHeight="1">
      <c r="E3190" s="33" t="s">
        <v>43</v>
      </c>
    </row>
    <row r="3191" spans="1:16" ht="13.2" customHeight="1">
      <c r="A3191" t="s">
        <v>40</v>
      </c>
      <c r="B3191" s="10" t="s">
        <v>491</v>
      </c>
      <c r="C3191" s="10" t="s">
        <v>2331</v>
      </c>
      <c r="E3191" s="27" t="s">
        <v>2370</v>
      </c>
      <c r="F3191" s="28" t="s">
        <v>45</v>
      </c>
      <c r="G3191" s="29">
        <v>1</v>
      </c>
      <c r="H3191" s="28">
        <v>0</v>
      </c>
      <c r="I3191" s="28">
        <f>ROUND(G3191*H3191,6)</f>
        <v>0</v>
      </c>
      <c r="L3191" s="30">
        <v>0</v>
      </c>
      <c r="M3191" s="31">
        <f>ROUND(ROUND(L3191,2)*ROUND(G3191,3),2)</f>
        <v>0</v>
      </c>
      <c r="N3191" s="28" t="s">
        <v>57</v>
      </c>
      <c r="O3191">
        <f>(M3191*21)/100</f>
        <v>0</v>
      </c>
      <c r="P3191" t="s">
        <v>47</v>
      </c>
    </row>
    <row r="3192" spans="1:5" ht="13.2" customHeight="1">
      <c r="A3192" s="32" t="s">
        <v>48</v>
      </c>
      <c r="E3192" s="33" t="s">
        <v>2370</v>
      </c>
    </row>
    <row r="3193" spans="1:5" ht="13.2" customHeight="1">
      <c r="A3193" s="32" t="s">
        <v>49</v>
      </c>
      <c r="E3193" s="34" t="s">
        <v>43</v>
      </c>
    </row>
    <row r="3194" ht="13.2" customHeight="1">
      <c r="E3194" s="33" t="s">
        <v>43</v>
      </c>
    </row>
    <row r="3195" spans="1:16" ht="13.2" customHeight="1">
      <c r="A3195" t="s">
        <v>40</v>
      </c>
      <c r="B3195" s="10" t="s">
        <v>631</v>
      </c>
      <c r="C3195" s="10" t="s">
        <v>2333</v>
      </c>
      <c r="E3195" s="27" t="s">
        <v>2334</v>
      </c>
      <c r="F3195" s="28" t="s">
        <v>45</v>
      </c>
      <c r="G3195" s="29">
        <v>1</v>
      </c>
      <c r="H3195" s="28">
        <v>0</v>
      </c>
      <c r="I3195" s="28">
        <f>ROUND(G3195*H3195,6)</f>
        <v>0</v>
      </c>
      <c r="L3195" s="30">
        <v>0</v>
      </c>
      <c r="M3195" s="31">
        <f>ROUND(ROUND(L3195,2)*ROUND(G3195,3),2)</f>
        <v>0</v>
      </c>
      <c r="N3195" s="28" t="s">
        <v>57</v>
      </c>
      <c r="O3195">
        <f>(M3195*21)/100</f>
        <v>0</v>
      </c>
      <c r="P3195" t="s">
        <v>47</v>
      </c>
    </row>
    <row r="3196" spans="1:5" ht="13.2" customHeight="1">
      <c r="A3196" s="32" t="s">
        <v>48</v>
      </c>
      <c r="E3196" s="33" t="s">
        <v>2334</v>
      </c>
    </row>
    <row r="3197" spans="1:5" ht="13.2" customHeight="1">
      <c r="A3197" s="32" t="s">
        <v>49</v>
      </c>
      <c r="E3197" s="34" t="s">
        <v>43</v>
      </c>
    </row>
    <row r="3198" ht="13.2" customHeight="1">
      <c r="E3198" s="33" t="s">
        <v>43</v>
      </c>
    </row>
    <row r="3199" spans="1:16" ht="13.2" customHeight="1">
      <c r="A3199" t="s">
        <v>40</v>
      </c>
      <c r="B3199" s="10" t="s">
        <v>498</v>
      </c>
      <c r="C3199" s="10" t="s">
        <v>2335</v>
      </c>
      <c r="E3199" s="27" t="s">
        <v>2371</v>
      </c>
      <c r="F3199" s="28" t="s">
        <v>45</v>
      </c>
      <c r="G3199" s="29">
        <v>3</v>
      </c>
      <c r="H3199" s="28">
        <v>0</v>
      </c>
      <c r="I3199" s="28">
        <f>ROUND(G3199*H3199,6)</f>
        <v>0</v>
      </c>
      <c r="L3199" s="30">
        <v>0</v>
      </c>
      <c r="M3199" s="31">
        <f>ROUND(ROUND(L3199,2)*ROUND(G3199,3),2)</f>
        <v>0</v>
      </c>
      <c r="N3199" s="28" t="s">
        <v>57</v>
      </c>
      <c r="O3199">
        <f>(M3199*21)/100</f>
        <v>0</v>
      </c>
      <c r="P3199" t="s">
        <v>47</v>
      </c>
    </row>
    <row r="3200" spans="1:5" ht="13.2" customHeight="1">
      <c r="A3200" s="32" t="s">
        <v>48</v>
      </c>
      <c r="E3200" s="33" t="s">
        <v>2371</v>
      </c>
    </row>
    <row r="3201" spans="1:5" ht="13.2" customHeight="1">
      <c r="A3201" s="32" t="s">
        <v>49</v>
      </c>
      <c r="E3201" s="34" t="s">
        <v>43</v>
      </c>
    </row>
    <row r="3202" ht="13.2" customHeight="1">
      <c r="E3202" s="33" t="s">
        <v>43</v>
      </c>
    </row>
    <row r="3203" spans="1:16" ht="13.2" customHeight="1">
      <c r="A3203" t="s">
        <v>40</v>
      </c>
      <c r="B3203" s="10" t="s">
        <v>641</v>
      </c>
      <c r="C3203" s="10" t="s">
        <v>2339</v>
      </c>
      <c r="E3203" s="27" t="s">
        <v>2340</v>
      </c>
      <c r="F3203" s="28" t="s">
        <v>45</v>
      </c>
      <c r="G3203" s="29">
        <v>6</v>
      </c>
      <c r="H3203" s="28">
        <v>0</v>
      </c>
      <c r="I3203" s="28">
        <f>ROUND(G3203*H3203,6)</f>
        <v>0</v>
      </c>
      <c r="L3203" s="30">
        <v>0</v>
      </c>
      <c r="M3203" s="31">
        <f>ROUND(ROUND(L3203,2)*ROUND(G3203,3),2)</f>
        <v>0</v>
      </c>
      <c r="N3203" s="28" t="s">
        <v>57</v>
      </c>
      <c r="O3203">
        <f>(M3203*21)/100</f>
        <v>0</v>
      </c>
      <c r="P3203" t="s">
        <v>47</v>
      </c>
    </row>
    <row r="3204" spans="1:5" ht="13.2" customHeight="1">
      <c r="A3204" s="32" t="s">
        <v>48</v>
      </c>
      <c r="E3204" s="33" t="s">
        <v>2340</v>
      </c>
    </row>
    <row r="3205" spans="1:5" ht="13.2" customHeight="1">
      <c r="A3205" s="32" t="s">
        <v>49</v>
      </c>
      <c r="E3205" s="34" t="s">
        <v>43</v>
      </c>
    </row>
    <row r="3206" ht="13.2" customHeight="1">
      <c r="E3206" s="33" t="s">
        <v>43</v>
      </c>
    </row>
    <row r="3207" spans="1:16" ht="13.2" customHeight="1">
      <c r="A3207" t="s">
        <v>40</v>
      </c>
      <c r="B3207" s="10" t="s">
        <v>736</v>
      </c>
      <c r="C3207" s="10" t="s">
        <v>2349</v>
      </c>
      <c r="E3207" s="27" t="s">
        <v>2350</v>
      </c>
      <c r="F3207" s="28" t="s">
        <v>45</v>
      </c>
      <c r="G3207" s="29">
        <v>11</v>
      </c>
      <c r="H3207" s="28">
        <v>0</v>
      </c>
      <c r="I3207" s="28">
        <f>ROUND(G3207*H3207,6)</f>
        <v>0</v>
      </c>
      <c r="L3207" s="30">
        <v>0</v>
      </c>
      <c r="M3207" s="31">
        <f>ROUND(ROUND(L3207,2)*ROUND(G3207,3),2)</f>
        <v>0</v>
      </c>
      <c r="N3207" s="28" t="s">
        <v>57</v>
      </c>
      <c r="O3207">
        <f>(M3207*21)/100</f>
        <v>0</v>
      </c>
      <c r="P3207" t="s">
        <v>47</v>
      </c>
    </row>
    <row r="3208" spans="1:5" ht="13.2" customHeight="1">
      <c r="A3208" s="32" t="s">
        <v>48</v>
      </c>
      <c r="E3208" s="33" t="s">
        <v>2350</v>
      </c>
    </row>
    <row r="3209" spans="1:5" ht="13.2" customHeight="1">
      <c r="A3209" s="32" t="s">
        <v>49</v>
      </c>
      <c r="E3209" s="34" t="s">
        <v>43</v>
      </c>
    </row>
    <row r="3210" ht="13.2" customHeight="1">
      <c r="E3210" s="33" t="s">
        <v>43</v>
      </c>
    </row>
    <row r="3211" spans="1:16" ht="13.2" customHeight="1">
      <c r="A3211" t="s">
        <v>40</v>
      </c>
      <c r="B3211" s="10" t="s">
        <v>552</v>
      </c>
      <c r="C3211" s="10" t="s">
        <v>2353</v>
      </c>
      <c r="E3211" s="27" t="s">
        <v>2354</v>
      </c>
      <c r="F3211" s="28" t="s">
        <v>45</v>
      </c>
      <c r="G3211" s="29">
        <v>2</v>
      </c>
      <c r="H3211" s="28">
        <v>0</v>
      </c>
      <c r="I3211" s="28">
        <f>ROUND(G3211*H3211,6)</f>
        <v>0</v>
      </c>
      <c r="L3211" s="30">
        <v>0</v>
      </c>
      <c r="M3211" s="31">
        <f>ROUND(ROUND(L3211,2)*ROUND(G3211,3),2)</f>
        <v>0</v>
      </c>
      <c r="N3211" s="28" t="s">
        <v>57</v>
      </c>
      <c r="O3211">
        <f>(M3211*21)/100</f>
        <v>0</v>
      </c>
      <c r="P3211" t="s">
        <v>47</v>
      </c>
    </row>
    <row r="3212" spans="1:5" ht="13.2" customHeight="1">
      <c r="A3212" s="32" t="s">
        <v>48</v>
      </c>
      <c r="E3212" s="33" t="s">
        <v>2354</v>
      </c>
    </row>
    <row r="3213" spans="1:5" ht="13.2" customHeight="1">
      <c r="A3213" s="32" t="s">
        <v>49</v>
      </c>
      <c r="E3213" s="34" t="s">
        <v>43</v>
      </c>
    </row>
    <row r="3214" ht="13.2" customHeight="1">
      <c r="E3214" s="33" t="s">
        <v>43</v>
      </c>
    </row>
    <row r="3215" spans="1:16" ht="13.2" customHeight="1">
      <c r="A3215" t="s">
        <v>40</v>
      </c>
      <c r="B3215" s="10" t="s">
        <v>646</v>
      </c>
      <c r="C3215" s="10" t="s">
        <v>2355</v>
      </c>
      <c r="E3215" s="27" t="s">
        <v>2356</v>
      </c>
      <c r="F3215" s="28" t="s">
        <v>45</v>
      </c>
      <c r="G3215" s="29">
        <v>2</v>
      </c>
      <c r="H3215" s="28">
        <v>0</v>
      </c>
      <c r="I3215" s="28">
        <f>ROUND(G3215*H3215,6)</f>
        <v>0</v>
      </c>
      <c r="L3215" s="30">
        <v>0</v>
      </c>
      <c r="M3215" s="31">
        <f>ROUND(ROUND(L3215,2)*ROUND(G3215,3),2)</f>
        <v>0</v>
      </c>
      <c r="N3215" s="28" t="s">
        <v>57</v>
      </c>
      <c r="O3215">
        <f>(M3215*21)/100</f>
        <v>0</v>
      </c>
      <c r="P3215" t="s">
        <v>47</v>
      </c>
    </row>
    <row r="3216" spans="1:5" ht="13.2" customHeight="1">
      <c r="A3216" s="32" t="s">
        <v>48</v>
      </c>
      <c r="E3216" s="33" t="s">
        <v>2356</v>
      </c>
    </row>
    <row r="3217" spans="1:5" ht="13.2" customHeight="1">
      <c r="A3217" s="32" t="s">
        <v>49</v>
      </c>
      <c r="E3217" s="34" t="s">
        <v>43</v>
      </c>
    </row>
    <row r="3218" ht="13.2" customHeight="1">
      <c r="E3218" s="33" t="s">
        <v>43</v>
      </c>
    </row>
    <row r="3219" spans="1:16" ht="13.2" customHeight="1">
      <c r="A3219" t="s">
        <v>40</v>
      </c>
      <c r="B3219" s="10" t="s">
        <v>635</v>
      </c>
      <c r="C3219" s="10" t="s">
        <v>2359</v>
      </c>
      <c r="E3219" s="27" t="s">
        <v>2372</v>
      </c>
      <c r="F3219" s="28" t="s">
        <v>45</v>
      </c>
      <c r="G3219" s="29">
        <v>1</v>
      </c>
      <c r="H3219" s="28">
        <v>0</v>
      </c>
      <c r="I3219" s="28">
        <f>ROUND(G3219*H3219,6)</f>
        <v>0</v>
      </c>
      <c r="L3219" s="30">
        <v>0</v>
      </c>
      <c r="M3219" s="31">
        <f>ROUND(ROUND(L3219,2)*ROUND(G3219,3),2)</f>
        <v>0</v>
      </c>
      <c r="N3219" s="28" t="s">
        <v>57</v>
      </c>
      <c r="O3219">
        <f>(M3219*21)/100</f>
        <v>0</v>
      </c>
      <c r="P3219" t="s">
        <v>47</v>
      </c>
    </row>
    <row r="3220" spans="1:5" ht="13.2" customHeight="1">
      <c r="A3220" s="32" t="s">
        <v>48</v>
      </c>
      <c r="E3220" s="33" t="s">
        <v>2372</v>
      </c>
    </row>
    <row r="3221" spans="1:5" ht="13.2" customHeight="1">
      <c r="A3221" s="32" t="s">
        <v>49</v>
      </c>
      <c r="E3221" s="34" t="s">
        <v>43</v>
      </c>
    </row>
    <row r="3222" ht="13.2" customHeight="1">
      <c r="E3222" s="33" t="s">
        <v>43</v>
      </c>
    </row>
    <row r="3223" spans="1:16" ht="13.2" customHeight="1">
      <c r="A3223" t="s">
        <v>40</v>
      </c>
      <c r="B3223" s="10" t="s">
        <v>501</v>
      </c>
      <c r="C3223" s="10" t="s">
        <v>2364</v>
      </c>
      <c r="E3223" s="27" t="s">
        <v>2373</v>
      </c>
      <c r="F3223" s="28" t="s">
        <v>45</v>
      </c>
      <c r="G3223" s="29">
        <v>1</v>
      </c>
      <c r="H3223" s="28">
        <v>0</v>
      </c>
      <c r="I3223" s="28">
        <f>ROUND(G3223*H3223,6)</f>
        <v>0</v>
      </c>
      <c r="L3223" s="30">
        <v>0</v>
      </c>
      <c r="M3223" s="31">
        <f>ROUND(ROUND(L3223,2)*ROUND(G3223,3),2)</f>
        <v>0</v>
      </c>
      <c r="N3223" s="28" t="s">
        <v>57</v>
      </c>
      <c r="O3223">
        <f>(M3223*21)/100</f>
        <v>0</v>
      </c>
      <c r="P3223" t="s">
        <v>47</v>
      </c>
    </row>
    <row r="3224" spans="1:5" ht="13.2" customHeight="1">
      <c r="A3224" s="32" t="s">
        <v>48</v>
      </c>
      <c r="E3224" s="33" t="s">
        <v>2373</v>
      </c>
    </row>
    <row r="3225" spans="1:5" ht="13.2" customHeight="1">
      <c r="A3225" s="32" t="s">
        <v>49</v>
      </c>
      <c r="E3225" s="34" t="s">
        <v>43</v>
      </c>
    </row>
    <row r="3226" ht="13.2" customHeight="1">
      <c r="E3226" s="33" t="s">
        <v>43</v>
      </c>
    </row>
    <row r="3227" spans="1:16" ht="13.2" customHeight="1">
      <c r="A3227" t="s">
        <v>40</v>
      </c>
      <c r="B3227" s="10" t="s">
        <v>628</v>
      </c>
      <c r="C3227" s="10" t="s">
        <v>2366</v>
      </c>
      <c r="E3227" s="27" t="s">
        <v>2367</v>
      </c>
      <c r="F3227" s="28" t="s">
        <v>45</v>
      </c>
      <c r="G3227" s="29">
        <v>2</v>
      </c>
      <c r="H3227" s="28">
        <v>0</v>
      </c>
      <c r="I3227" s="28">
        <f>ROUND(G3227*H3227,6)</f>
        <v>0</v>
      </c>
      <c r="L3227" s="30">
        <v>0</v>
      </c>
      <c r="M3227" s="31">
        <f>ROUND(ROUND(L3227,2)*ROUND(G3227,3),2)</f>
        <v>0</v>
      </c>
      <c r="N3227" s="28" t="s">
        <v>57</v>
      </c>
      <c r="O3227">
        <f>(M3227*21)/100</f>
        <v>0</v>
      </c>
      <c r="P3227" t="s">
        <v>47</v>
      </c>
    </row>
    <row r="3228" spans="1:5" ht="13.2" customHeight="1">
      <c r="A3228" s="32" t="s">
        <v>48</v>
      </c>
      <c r="E3228" s="33" t="s">
        <v>2367</v>
      </c>
    </row>
    <row r="3229" spans="1:5" ht="13.2" customHeight="1">
      <c r="A3229" s="32" t="s">
        <v>49</v>
      </c>
      <c r="E3229" s="34" t="s">
        <v>43</v>
      </c>
    </row>
    <row r="3230" ht="13.2" customHeight="1">
      <c r="E3230" s="33" t="s">
        <v>43</v>
      </c>
    </row>
    <row r="3231" spans="1:13" ht="13.2" customHeight="1">
      <c r="A3231" t="s">
        <v>37</v>
      </c>
      <c r="C3231" s="11" t="s">
        <v>2374</v>
      </c>
      <c r="E3231" s="35" t="s">
        <v>2375</v>
      </c>
      <c r="J3231" s="31">
        <f>0</f>
        <v>0</v>
      </c>
      <c r="K3231" s="31">
        <f>0</f>
        <v>0</v>
      </c>
      <c r="L3231" s="31">
        <f>0+L3232+L3236+L3240+L3244+L3248+L3252+L3256+L3260+L3264+L3268+L3272+L3276+L3280</f>
        <v>0</v>
      </c>
      <c r="M3231" s="31">
        <f>0+M3232+M3236+M3240+M3244+M3248+M3252+M3256+M3260+M3264+M3268+M3272+M3276+M3280</f>
        <v>0</v>
      </c>
    </row>
    <row r="3232" spans="1:16" ht="13.2" customHeight="1">
      <c r="A3232" t="s">
        <v>40</v>
      </c>
      <c r="B3232" s="10" t="s">
        <v>508</v>
      </c>
      <c r="C3232" s="10" t="s">
        <v>41</v>
      </c>
      <c r="E3232" s="27" t="s">
        <v>2328</v>
      </c>
      <c r="F3232" s="28" t="s">
        <v>45</v>
      </c>
      <c r="G3232" s="29">
        <v>1</v>
      </c>
      <c r="H3232" s="28">
        <v>0</v>
      </c>
      <c r="I3232" s="28">
        <f>ROUND(G3232*H3232,6)</f>
        <v>0</v>
      </c>
      <c r="L3232" s="30">
        <v>0</v>
      </c>
      <c r="M3232" s="31">
        <f>ROUND(ROUND(L3232,2)*ROUND(G3232,3),2)</f>
        <v>0</v>
      </c>
      <c r="N3232" s="28" t="s">
        <v>57</v>
      </c>
      <c r="O3232">
        <f>(M3232*21)/100</f>
        <v>0</v>
      </c>
      <c r="P3232" t="s">
        <v>47</v>
      </c>
    </row>
    <row r="3233" spans="1:5" ht="13.2" customHeight="1">
      <c r="A3233" s="32" t="s">
        <v>48</v>
      </c>
      <c r="E3233" s="33" t="s">
        <v>2328</v>
      </c>
    </row>
    <row r="3234" spans="1:5" ht="13.2" customHeight="1">
      <c r="A3234" s="32" t="s">
        <v>49</v>
      </c>
      <c r="E3234" s="34" t="s">
        <v>43</v>
      </c>
    </row>
    <row r="3235" ht="13.2" customHeight="1">
      <c r="E3235" s="33" t="s">
        <v>43</v>
      </c>
    </row>
    <row r="3236" spans="1:16" ht="13.2" customHeight="1">
      <c r="A3236" t="s">
        <v>40</v>
      </c>
      <c r="B3236" s="10" t="s">
        <v>680</v>
      </c>
      <c r="C3236" s="10" t="s">
        <v>47</v>
      </c>
      <c r="E3236" s="27" t="s">
        <v>2329</v>
      </c>
      <c r="F3236" s="28" t="s">
        <v>45</v>
      </c>
      <c r="G3236" s="29">
        <v>1</v>
      </c>
      <c r="H3236" s="28">
        <v>0</v>
      </c>
      <c r="I3236" s="28">
        <f>ROUND(G3236*H3236,6)</f>
        <v>0</v>
      </c>
      <c r="L3236" s="30">
        <v>0</v>
      </c>
      <c r="M3236" s="31">
        <f>ROUND(ROUND(L3236,2)*ROUND(G3236,3),2)</f>
        <v>0</v>
      </c>
      <c r="N3236" s="28" t="s">
        <v>57</v>
      </c>
      <c r="O3236">
        <f>(M3236*21)/100</f>
        <v>0</v>
      </c>
      <c r="P3236" t="s">
        <v>47</v>
      </c>
    </row>
    <row r="3237" spans="1:5" ht="13.2" customHeight="1">
      <c r="A3237" s="32" t="s">
        <v>48</v>
      </c>
      <c r="E3237" s="33" t="s">
        <v>2329</v>
      </c>
    </row>
    <row r="3238" spans="1:5" ht="13.2" customHeight="1">
      <c r="A3238" s="32" t="s">
        <v>49</v>
      </c>
      <c r="E3238" s="34" t="s">
        <v>43</v>
      </c>
    </row>
    <row r="3239" ht="13.2" customHeight="1">
      <c r="E3239" s="33" t="s">
        <v>43</v>
      </c>
    </row>
    <row r="3240" spans="1:16" ht="13.2" customHeight="1">
      <c r="A3240" t="s">
        <v>40</v>
      </c>
      <c r="B3240" s="10" t="s">
        <v>685</v>
      </c>
      <c r="C3240" s="10" t="s">
        <v>53</v>
      </c>
      <c r="E3240" s="27" t="s">
        <v>2330</v>
      </c>
      <c r="F3240" s="28" t="s">
        <v>45</v>
      </c>
      <c r="G3240" s="29">
        <v>1</v>
      </c>
      <c r="H3240" s="28">
        <v>0</v>
      </c>
      <c r="I3240" s="28">
        <f>ROUND(G3240*H3240,6)</f>
        <v>0</v>
      </c>
      <c r="L3240" s="30">
        <v>0</v>
      </c>
      <c r="M3240" s="31">
        <f>ROUND(ROUND(L3240,2)*ROUND(G3240,3),2)</f>
        <v>0</v>
      </c>
      <c r="N3240" s="28" t="s">
        <v>57</v>
      </c>
      <c r="O3240">
        <f>(M3240*21)/100</f>
        <v>0</v>
      </c>
      <c r="P3240" t="s">
        <v>47</v>
      </c>
    </row>
    <row r="3241" spans="1:5" ht="13.2" customHeight="1">
      <c r="A3241" s="32" t="s">
        <v>48</v>
      </c>
      <c r="E3241" s="33" t="s">
        <v>2330</v>
      </c>
    </row>
    <row r="3242" spans="1:5" ht="13.2" customHeight="1">
      <c r="A3242" s="32" t="s">
        <v>49</v>
      </c>
      <c r="E3242" s="34" t="s">
        <v>43</v>
      </c>
    </row>
    <row r="3243" ht="13.2" customHeight="1">
      <c r="E3243" s="33" t="s">
        <v>43</v>
      </c>
    </row>
    <row r="3244" spans="1:16" ht="13.2" customHeight="1">
      <c r="A3244" t="s">
        <v>40</v>
      </c>
      <c r="B3244" s="10" t="s">
        <v>567</v>
      </c>
      <c r="C3244" s="10" t="s">
        <v>2331</v>
      </c>
      <c r="E3244" s="27" t="s">
        <v>2370</v>
      </c>
      <c r="F3244" s="28" t="s">
        <v>45</v>
      </c>
      <c r="G3244" s="29">
        <v>1</v>
      </c>
      <c r="H3244" s="28">
        <v>0</v>
      </c>
      <c r="I3244" s="28">
        <f>ROUND(G3244*H3244,6)</f>
        <v>0</v>
      </c>
      <c r="L3244" s="30">
        <v>0</v>
      </c>
      <c r="M3244" s="31">
        <f>ROUND(ROUND(L3244,2)*ROUND(G3244,3),2)</f>
        <v>0</v>
      </c>
      <c r="N3244" s="28" t="s">
        <v>57</v>
      </c>
      <c r="O3244">
        <f>(M3244*21)/100</f>
        <v>0</v>
      </c>
      <c r="P3244" t="s">
        <v>47</v>
      </c>
    </row>
    <row r="3245" spans="1:5" ht="13.2" customHeight="1">
      <c r="A3245" s="32" t="s">
        <v>48</v>
      </c>
      <c r="E3245" s="33" t="s">
        <v>2370</v>
      </c>
    </row>
    <row r="3246" spans="1:5" ht="13.2" customHeight="1">
      <c r="A3246" s="32" t="s">
        <v>49</v>
      </c>
      <c r="E3246" s="34" t="s">
        <v>43</v>
      </c>
    </row>
    <row r="3247" ht="13.2" customHeight="1">
      <c r="E3247" s="33" t="s">
        <v>43</v>
      </c>
    </row>
    <row r="3248" spans="1:16" ht="13.2" customHeight="1">
      <c r="A3248" t="s">
        <v>40</v>
      </c>
      <c r="B3248" s="10" t="s">
        <v>663</v>
      </c>
      <c r="C3248" s="10" t="s">
        <v>2333</v>
      </c>
      <c r="E3248" s="27" t="s">
        <v>2334</v>
      </c>
      <c r="F3248" s="28" t="s">
        <v>45</v>
      </c>
      <c r="G3248" s="29">
        <v>1</v>
      </c>
      <c r="H3248" s="28">
        <v>0</v>
      </c>
      <c r="I3248" s="28">
        <f>ROUND(G3248*H3248,6)</f>
        <v>0</v>
      </c>
      <c r="L3248" s="30">
        <v>0</v>
      </c>
      <c r="M3248" s="31">
        <f>ROUND(ROUND(L3248,2)*ROUND(G3248,3),2)</f>
        <v>0</v>
      </c>
      <c r="N3248" s="28" t="s">
        <v>57</v>
      </c>
      <c r="O3248">
        <f>(M3248*21)/100</f>
        <v>0</v>
      </c>
      <c r="P3248" t="s">
        <v>47</v>
      </c>
    </row>
    <row r="3249" spans="1:5" ht="13.2" customHeight="1">
      <c r="A3249" s="32" t="s">
        <v>48</v>
      </c>
      <c r="E3249" s="33" t="s">
        <v>2334</v>
      </c>
    </row>
    <row r="3250" spans="1:5" ht="13.2" customHeight="1">
      <c r="A3250" s="32" t="s">
        <v>49</v>
      </c>
      <c r="E3250" s="34" t="s">
        <v>43</v>
      </c>
    </row>
    <row r="3251" ht="13.2" customHeight="1">
      <c r="E3251" s="33" t="s">
        <v>43</v>
      </c>
    </row>
    <row r="3252" spans="1:16" ht="13.2" customHeight="1">
      <c r="A3252" t="s">
        <v>40</v>
      </c>
      <c r="B3252" s="10" t="s">
        <v>555</v>
      </c>
      <c r="C3252" s="10" t="s">
        <v>2335</v>
      </c>
      <c r="E3252" s="27" t="s">
        <v>2371</v>
      </c>
      <c r="F3252" s="28" t="s">
        <v>45</v>
      </c>
      <c r="G3252" s="29">
        <v>3</v>
      </c>
      <c r="H3252" s="28">
        <v>0</v>
      </c>
      <c r="I3252" s="28">
        <f>ROUND(G3252*H3252,6)</f>
        <v>0</v>
      </c>
      <c r="L3252" s="30">
        <v>0</v>
      </c>
      <c r="M3252" s="31">
        <f>ROUND(ROUND(L3252,2)*ROUND(G3252,3),2)</f>
        <v>0</v>
      </c>
      <c r="N3252" s="28" t="s">
        <v>57</v>
      </c>
      <c r="O3252">
        <f>(M3252*21)/100</f>
        <v>0</v>
      </c>
      <c r="P3252" t="s">
        <v>47</v>
      </c>
    </row>
    <row r="3253" spans="1:5" ht="13.2" customHeight="1">
      <c r="A3253" s="32" t="s">
        <v>48</v>
      </c>
      <c r="E3253" s="33" t="s">
        <v>2371</v>
      </c>
    </row>
    <row r="3254" spans="1:5" ht="13.2" customHeight="1">
      <c r="A3254" s="32" t="s">
        <v>49</v>
      </c>
      <c r="E3254" s="34" t="s">
        <v>43</v>
      </c>
    </row>
    <row r="3255" ht="13.2" customHeight="1">
      <c r="E3255" s="33" t="s">
        <v>43</v>
      </c>
    </row>
    <row r="3256" spans="1:16" ht="13.2" customHeight="1">
      <c r="A3256" t="s">
        <v>40</v>
      </c>
      <c r="B3256" s="10" t="s">
        <v>564</v>
      </c>
      <c r="C3256" s="10" t="s">
        <v>2339</v>
      </c>
      <c r="E3256" s="27" t="s">
        <v>2340</v>
      </c>
      <c r="F3256" s="28" t="s">
        <v>45</v>
      </c>
      <c r="G3256" s="29">
        <v>6</v>
      </c>
      <c r="H3256" s="28">
        <v>0</v>
      </c>
      <c r="I3256" s="28">
        <f>ROUND(G3256*H3256,6)</f>
        <v>0</v>
      </c>
      <c r="L3256" s="30">
        <v>0</v>
      </c>
      <c r="M3256" s="31">
        <f>ROUND(ROUND(L3256,2)*ROUND(G3256,3),2)</f>
        <v>0</v>
      </c>
      <c r="N3256" s="28" t="s">
        <v>57</v>
      </c>
      <c r="O3256">
        <f>(M3256*21)/100</f>
        <v>0</v>
      </c>
      <c r="P3256" t="s">
        <v>47</v>
      </c>
    </row>
    <row r="3257" spans="1:5" ht="13.2" customHeight="1">
      <c r="A3257" s="32" t="s">
        <v>48</v>
      </c>
      <c r="E3257" s="33" t="s">
        <v>2340</v>
      </c>
    </row>
    <row r="3258" spans="1:5" ht="13.2" customHeight="1">
      <c r="A3258" s="32" t="s">
        <v>49</v>
      </c>
      <c r="E3258" s="34" t="s">
        <v>43</v>
      </c>
    </row>
    <row r="3259" ht="13.2" customHeight="1">
      <c r="E3259" s="33" t="s">
        <v>43</v>
      </c>
    </row>
    <row r="3260" spans="1:16" ht="13.2" customHeight="1">
      <c r="A3260" t="s">
        <v>40</v>
      </c>
      <c r="B3260" s="10" t="s">
        <v>671</v>
      </c>
      <c r="C3260" s="10" t="s">
        <v>2349</v>
      </c>
      <c r="E3260" s="27" t="s">
        <v>2350</v>
      </c>
      <c r="F3260" s="28" t="s">
        <v>45</v>
      </c>
      <c r="G3260" s="29">
        <v>11</v>
      </c>
      <c r="H3260" s="28">
        <v>0</v>
      </c>
      <c r="I3260" s="28">
        <f>ROUND(G3260*H3260,6)</f>
        <v>0</v>
      </c>
      <c r="L3260" s="30">
        <v>0</v>
      </c>
      <c r="M3260" s="31">
        <f>ROUND(ROUND(L3260,2)*ROUND(G3260,3),2)</f>
        <v>0</v>
      </c>
      <c r="N3260" s="28" t="s">
        <v>57</v>
      </c>
      <c r="O3260">
        <f>(M3260*21)/100</f>
        <v>0</v>
      </c>
      <c r="P3260" t="s">
        <v>47</v>
      </c>
    </row>
    <row r="3261" spans="1:5" ht="13.2" customHeight="1">
      <c r="A3261" s="32" t="s">
        <v>48</v>
      </c>
      <c r="E3261" s="33" t="s">
        <v>2350</v>
      </c>
    </row>
    <row r="3262" spans="1:5" ht="13.2" customHeight="1">
      <c r="A3262" s="32" t="s">
        <v>49</v>
      </c>
      <c r="E3262" s="34" t="s">
        <v>43</v>
      </c>
    </row>
    <row r="3263" ht="13.2" customHeight="1">
      <c r="E3263" s="33" t="s">
        <v>43</v>
      </c>
    </row>
    <row r="3264" spans="1:16" ht="13.2" customHeight="1">
      <c r="A3264" t="s">
        <v>40</v>
      </c>
      <c r="B3264" s="10" t="s">
        <v>504</v>
      </c>
      <c r="C3264" s="10" t="s">
        <v>2353</v>
      </c>
      <c r="E3264" s="27" t="s">
        <v>2354</v>
      </c>
      <c r="F3264" s="28" t="s">
        <v>45</v>
      </c>
      <c r="G3264" s="29">
        <v>2</v>
      </c>
      <c r="H3264" s="28">
        <v>0</v>
      </c>
      <c r="I3264" s="28">
        <f>ROUND(G3264*H3264,6)</f>
        <v>0</v>
      </c>
      <c r="L3264" s="30">
        <v>0</v>
      </c>
      <c r="M3264" s="31">
        <f>ROUND(ROUND(L3264,2)*ROUND(G3264,3),2)</f>
        <v>0</v>
      </c>
      <c r="N3264" s="28" t="s">
        <v>57</v>
      </c>
      <c r="O3264">
        <f>(M3264*21)/100</f>
        <v>0</v>
      </c>
      <c r="P3264" t="s">
        <v>47</v>
      </c>
    </row>
    <row r="3265" spans="1:5" ht="13.2" customHeight="1">
      <c r="A3265" s="32" t="s">
        <v>48</v>
      </c>
      <c r="E3265" s="33" t="s">
        <v>2354</v>
      </c>
    </row>
    <row r="3266" spans="1:5" ht="13.2" customHeight="1">
      <c r="A3266" s="32" t="s">
        <v>49</v>
      </c>
      <c r="E3266" s="34" t="s">
        <v>43</v>
      </c>
    </row>
    <row r="3267" ht="13.2" customHeight="1">
      <c r="E3267" s="33" t="s">
        <v>43</v>
      </c>
    </row>
    <row r="3268" spans="1:16" ht="13.2" customHeight="1">
      <c r="A3268" t="s">
        <v>40</v>
      </c>
      <c r="B3268" s="10" t="s">
        <v>676</v>
      </c>
      <c r="C3268" s="10" t="s">
        <v>2355</v>
      </c>
      <c r="E3268" s="27" t="s">
        <v>2356</v>
      </c>
      <c r="F3268" s="28" t="s">
        <v>45</v>
      </c>
      <c r="G3268" s="29">
        <v>2</v>
      </c>
      <c r="H3268" s="28">
        <v>0</v>
      </c>
      <c r="I3268" s="28">
        <f>ROUND(G3268*H3268,6)</f>
        <v>0</v>
      </c>
      <c r="L3268" s="30">
        <v>0</v>
      </c>
      <c r="M3268" s="31">
        <f>ROUND(ROUND(L3268,2)*ROUND(G3268,3),2)</f>
        <v>0</v>
      </c>
      <c r="N3268" s="28" t="s">
        <v>57</v>
      </c>
      <c r="O3268">
        <f>(M3268*21)/100</f>
        <v>0</v>
      </c>
      <c r="P3268" t="s">
        <v>47</v>
      </c>
    </row>
    <row r="3269" spans="1:5" ht="13.2" customHeight="1">
      <c r="A3269" s="32" t="s">
        <v>48</v>
      </c>
      <c r="E3269" s="33" t="s">
        <v>2356</v>
      </c>
    </row>
    <row r="3270" spans="1:5" ht="13.2" customHeight="1">
      <c r="A3270" s="32" t="s">
        <v>49</v>
      </c>
      <c r="E3270" s="34" t="s">
        <v>43</v>
      </c>
    </row>
    <row r="3271" ht="13.2" customHeight="1">
      <c r="E3271" s="33" t="s">
        <v>43</v>
      </c>
    </row>
    <row r="3272" spans="1:16" ht="13.2" customHeight="1">
      <c r="A3272" t="s">
        <v>40</v>
      </c>
      <c r="B3272" s="10" t="s">
        <v>667</v>
      </c>
      <c r="C3272" s="10" t="s">
        <v>2359</v>
      </c>
      <c r="E3272" s="27" t="s">
        <v>2372</v>
      </c>
      <c r="F3272" s="28" t="s">
        <v>45</v>
      </c>
      <c r="G3272" s="29">
        <v>1</v>
      </c>
      <c r="H3272" s="28">
        <v>0</v>
      </c>
      <c r="I3272" s="28">
        <f>ROUND(G3272*H3272,6)</f>
        <v>0</v>
      </c>
      <c r="L3272" s="30">
        <v>0</v>
      </c>
      <c r="M3272" s="31">
        <f>ROUND(ROUND(L3272,2)*ROUND(G3272,3),2)</f>
        <v>0</v>
      </c>
      <c r="N3272" s="28" t="s">
        <v>57</v>
      </c>
      <c r="O3272">
        <f>(M3272*21)/100</f>
        <v>0</v>
      </c>
      <c r="P3272" t="s">
        <v>47</v>
      </c>
    </row>
    <row r="3273" spans="1:5" ht="13.2" customHeight="1">
      <c r="A3273" s="32" t="s">
        <v>48</v>
      </c>
      <c r="E3273" s="33" t="s">
        <v>2372</v>
      </c>
    </row>
    <row r="3274" spans="1:5" ht="13.2" customHeight="1">
      <c r="A3274" s="32" t="s">
        <v>49</v>
      </c>
      <c r="E3274" s="34" t="s">
        <v>43</v>
      </c>
    </row>
    <row r="3275" ht="13.2" customHeight="1">
      <c r="E3275" s="33" t="s">
        <v>43</v>
      </c>
    </row>
    <row r="3276" spans="1:16" ht="13.2" customHeight="1">
      <c r="A3276" t="s">
        <v>40</v>
      </c>
      <c r="B3276" s="10" t="s">
        <v>558</v>
      </c>
      <c r="C3276" s="10" t="s">
        <v>2364</v>
      </c>
      <c r="E3276" s="27" t="s">
        <v>2373</v>
      </c>
      <c r="F3276" s="28" t="s">
        <v>45</v>
      </c>
      <c r="G3276" s="29">
        <v>1</v>
      </c>
      <c r="H3276" s="28">
        <v>0</v>
      </c>
      <c r="I3276" s="28">
        <f>ROUND(G3276*H3276,6)</f>
        <v>0</v>
      </c>
      <c r="L3276" s="30">
        <v>0</v>
      </c>
      <c r="M3276" s="31">
        <f>ROUND(ROUND(L3276,2)*ROUND(G3276,3),2)</f>
        <v>0</v>
      </c>
      <c r="N3276" s="28" t="s">
        <v>57</v>
      </c>
      <c r="O3276">
        <f>(M3276*21)/100</f>
        <v>0</v>
      </c>
      <c r="P3276" t="s">
        <v>47</v>
      </c>
    </row>
    <row r="3277" spans="1:5" ht="13.2" customHeight="1">
      <c r="A3277" s="32" t="s">
        <v>48</v>
      </c>
      <c r="E3277" s="33" t="s">
        <v>2373</v>
      </c>
    </row>
    <row r="3278" spans="1:5" ht="13.2" customHeight="1">
      <c r="A3278" s="32" t="s">
        <v>49</v>
      </c>
      <c r="E3278" s="34" t="s">
        <v>43</v>
      </c>
    </row>
    <row r="3279" ht="13.2" customHeight="1">
      <c r="E3279" s="33" t="s">
        <v>43</v>
      </c>
    </row>
    <row r="3280" spans="1:16" ht="13.2" customHeight="1">
      <c r="A3280" t="s">
        <v>40</v>
      </c>
      <c r="B3280" s="10" t="s">
        <v>659</v>
      </c>
      <c r="C3280" s="10" t="s">
        <v>2366</v>
      </c>
      <c r="E3280" s="27" t="s">
        <v>2367</v>
      </c>
      <c r="F3280" s="28" t="s">
        <v>45</v>
      </c>
      <c r="G3280" s="29">
        <v>2</v>
      </c>
      <c r="H3280" s="28">
        <v>0</v>
      </c>
      <c r="I3280" s="28">
        <f>ROUND(G3280*H3280,6)</f>
        <v>0</v>
      </c>
      <c r="L3280" s="30">
        <v>0</v>
      </c>
      <c r="M3280" s="31">
        <f>ROUND(ROUND(L3280,2)*ROUND(G3280,3),2)</f>
        <v>0</v>
      </c>
      <c r="N3280" s="28" t="s">
        <v>57</v>
      </c>
      <c r="O3280">
        <f>(M3280*21)/100</f>
        <v>0</v>
      </c>
      <c r="P3280" t="s">
        <v>47</v>
      </c>
    </row>
    <row r="3281" spans="1:5" ht="13.2" customHeight="1">
      <c r="A3281" s="32" t="s">
        <v>48</v>
      </c>
      <c r="E3281" s="33" t="s">
        <v>2367</v>
      </c>
    </row>
    <row r="3282" spans="1:5" ht="13.2" customHeight="1">
      <c r="A3282" s="32" t="s">
        <v>49</v>
      </c>
      <c r="E3282" s="34" t="s">
        <v>43</v>
      </c>
    </row>
    <row r="3283" ht="13.2" customHeight="1">
      <c r="E3283" s="33" t="s">
        <v>43</v>
      </c>
    </row>
    <row r="3284" spans="1:13" ht="13.2" customHeight="1">
      <c r="A3284" t="s">
        <v>37</v>
      </c>
      <c r="C3284" s="11" t="s">
        <v>2376</v>
      </c>
      <c r="E3284" s="35" t="s">
        <v>2377</v>
      </c>
      <c r="J3284" s="31">
        <f>0</f>
        <v>0</v>
      </c>
      <c r="K3284" s="31">
        <f>0</f>
        <v>0</v>
      </c>
      <c r="L3284" s="31">
        <f>0+L3285+L3289+L3293+L3297+L3301+L3305+L3309+L3313+L3317+L3321+L3325+L3329+L3333+L3337+L3341</f>
        <v>0</v>
      </c>
      <c r="M3284" s="31">
        <f>0+M3285+M3289+M3293+M3297+M3301+M3305+M3309+M3313+M3317+M3321+M3325+M3329+M3333+M3337+M3341</f>
        <v>0</v>
      </c>
    </row>
    <row r="3285" spans="1:16" ht="13.2" customHeight="1">
      <c r="A3285" t="s">
        <v>40</v>
      </c>
      <c r="B3285" s="10" t="s">
        <v>766</v>
      </c>
      <c r="C3285" s="10" t="s">
        <v>41</v>
      </c>
      <c r="E3285" s="27" t="s">
        <v>2328</v>
      </c>
      <c r="F3285" s="28" t="s">
        <v>45</v>
      </c>
      <c r="G3285" s="29">
        <v>1</v>
      </c>
      <c r="H3285" s="28">
        <v>0</v>
      </c>
      <c r="I3285" s="28">
        <f>ROUND(G3285*H3285,6)</f>
        <v>0</v>
      </c>
      <c r="L3285" s="30">
        <v>0</v>
      </c>
      <c r="M3285" s="31">
        <f>ROUND(ROUND(L3285,2)*ROUND(G3285,3),2)</f>
        <v>0</v>
      </c>
      <c r="N3285" s="28" t="s">
        <v>57</v>
      </c>
      <c r="O3285">
        <f>(M3285*21)/100</f>
        <v>0</v>
      </c>
      <c r="P3285" t="s">
        <v>47</v>
      </c>
    </row>
    <row r="3286" spans="1:5" ht="13.2" customHeight="1">
      <c r="A3286" s="32" t="s">
        <v>48</v>
      </c>
      <c r="E3286" s="33" t="s">
        <v>2328</v>
      </c>
    </row>
    <row r="3287" spans="1:5" ht="13.2" customHeight="1">
      <c r="A3287" s="32" t="s">
        <v>49</v>
      </c>
      <c r="E3287" s="34" t="s">
        <v>43</v>
      </c>
    </row>
    <row r="3288" ht="13.2" customHeight="1">
      <c r="E3288" s="33" t="s">
        <v>43</v>
      </c>
    </row>
    <row r="3289" spans="1:16" ht="13.2" customHeight="1">
      <c r="A3289" t="s">
        <v>40</v>
      </c>
      <c r="B3289" s="10" t="s">
        <v>770</v>
      </c>
      <c r="C3289" s="10" t="s">
        <v>47</v>
      </c>
      <c r="E3289" s="27" t="s">
        <v>2329</v>
      </c>
      <c r="F3289" s="28" t="s">
        <v>45</v>
      </c>
      <c r="G3289" s="29">
        <v>1</v>
      </c>
      <c r="H3289" s="28">
        <v>0</v>
      </c>
      <c r="I3289" s="28">
        <f>ROUND(G3289*H3289,6)</f>
        <v>0</v>
      </c>
      <c r="L3289" s="30">
        <v>0</v>
      </c>
      <c r="M3289" s="31">
        <f>ROUND(ROUND(L3289,2)*ROUND(G3289,3),2)</f>
        <v>0</v>
      </c>
      <c r="N3289" s="28" t="s">
        <v>57</v>
      </c>
      <c r="O3289">
        <f>(M3289*21)/100</f>
        <v>0</v>
      </c>
      <c r="P3289" t="s">
        <v>47</v>
      </c>
    </row>
    <row r="3290" spans="1:5" ht="13.2" customHeight="1">
      <c r="A3290" s="32" t="s">
        <v>48</v>
      </c>
      <c r="E3290" s="33" t="s">
        <v>2329</v>
      </c>
    </row>
    <row r="3291" spans="1:5" ht="13.2" customHeight="1">
      <c r="A3291" s="32" t="s">
        <v>49</v>
      </c>
      <c r="E3291" s="34" t="s">
        <v>43</v>
      </c>
    </row>
    <row r="3292" ht="13.2" customHeight="1">
      <c r="E3292" s="33" t="s">
        <v>43</v>
      </c>
    </row>
    <row r="3293" spans="1:16" ht="13.2" customHeight="1">
      <c r="A3293" t="s">
        <v>40</v>
      </c>
      <c r="B3293" s="10" t="s">
        <v>777</v>
      </c>
      <c r="C3293" s="10" t="s">
        <v>53</v>
      </c>
      <c r="E3293" s="27" t="s">
        <v>2330</v>
      </c>
      <c r="F3293" s="28" t="s">
        <v>45</v>
      </c>
      <c r="G3293" s="29">
        <v>1</v>
      </c>
      <c r="H3293" s="28">
        <v>0</v>
      </c>
      <c r="I3293" s="28">
        <f>ROUND(G3293*H3293,6)</f>
        <v>0</v>
      </c>
      <c r="L3293" s="30">
        <v>0</v>
      </c>
      <c r="M3293" s="31">
        <f>ROUND(ROUND(L3293,2)*ROUND(G3293,3),2)</f>
        <v>0</v>
      </c>
      <c r="N3293" s="28" t="s">
        <v>57</v>
      </c>
      <c r="O3293">
        <f>(M3293*21)/100</f>
        <v>0</v>
      </c>
      <c r="P3293" t="s">
        <v>47</v>
      </c>
    </row>
    <row r="3294" spans="1:5" ht="13.2" customHeight="1">
      <c r="A3294" s="32" t="s">
        <v>48</v>
      </c>
      <c r="E3294" s="33" t="s">
        <v>2330</v>
      </c>
    </row>
    <row r="3295" spans="1:5" ht="13.2" customHeight="1">
      <c r="A3295" s="32" t="s">
        <v>49</v>
      </c>
      <c r="E3295" s="34" t="s">
        <v>43</v>
      </c>
    </row>
    <row r="3296" ht="13.2" customHeight="1">
      <c r="E3296" s="33" t="s">
        <v>43</v>
      </c>
    </row>
    <row r="3297" spans="1:16" ht="13.2" customHeight="1">
      <c r="A3297" t="s">
        <v>40</v>
      </c>
      <c r="B3297" s="10" t="s">
        <v>695</v>
      </c>
      <c r="C3297" s="10" t="s">
        <v>2331</v>
      </c>
      <c r="E3297" s="27" t="s">
        <v>2370</v>
      </c>
      <c r="F3297" s="28" t="s">
        <v>45</v>
      </c>
      <c r="G3297" s="29">
        <v>1</v>
      </c>
      <c r="H3297" s="28">
        <v>0</v>
      </c>
      <c r="I3297" s="28">
        <f>ROUND(G3297*H3297,6)</f>
        <v>0</v>
      </c>
      <c r="L3297" s="30">
        <v>0</v>
      </c>
      <c r="M3297" s="31">
        <f>ROUND(ROUND(L3297,2)*ROUND(G3297,3),2)</f>
        <v>0</v>
      </c>
      <c r="N3297" s="28" t="s">
        <v>57</v>
      </c>
      <c r="O3297">
        <f>(M3297*21)/100</f>
        <v>0</v>
      </c>
      <c r="P3297" t="s">
        <v>47</v>
      </c>
    </row>
    <row r="3298" spans="1:5" ht="13.2" customHeight="1">
      <c r="A3298" s="32" t="s">
        <v>48</v>
      </c>
      <c r="E3298" s="33" t="s">
        <v>2370</v>
      </c>
    </row>
    <row r="3299" spans="1:5" ht="13.2" customHeight="1">
      <c r="A3299" s="32" t="s">
        <v>49</v>
      </c>
      <c r="E3299" s="34" t="s">
        <v>43</v>
      </c>
    </row>
    <row r="3300" ht="13.2" customHeight="1">
      <c r="E3300" s="33" t="s">
        <v>43</v>
      </c>
    </row>
    <row r="3301" spans="1:16" ht="13.2" customHeight="1">
      <c r="A3301" t="s">
        <v>40</v>
      </c>
      <c r="B3301" s="10" t="s">
        <v>699</v>
      </c>
      <c r="C3301" s="10" t="s">
        <v>2333</v>
      </c>
      <c r="E3301" s="27" t="s">
        <v>2334</v>
      </c>
      <c r="F3301" s="28" t="s">
        <v>45</v>
      </c>
      <c r="G3301" s="29">
        <v>1</v>
      </c>
      <c r="H3301" s="28">
        <v>0</v>
      </c>
      <c r="I3301" s="28">
        <f>ROUND(G3301*H3301,6)</f>
        <v>0</v>
      </c>
      <c r="L3301" s="30">
        <v>0</v>
      </c>
      <c r="M3301" s="31">
        <f>ROUND(ROUND(L3301,2)*ROUND(G3301,3),2)</f>
        <v>0</v>
      </c>
      <c r="N3301" s="28" t="s">
        <v>57</v>
      </c>
      <c r="O3301">
        <f>(M3301*21)/100</f>
        <v>0</v>
      </c>
      <c r="P3301" t="s">
        <v>47</v>
      </c>
    </row>
    <row r="3302" spans="1:5" ht="13.2" customHeight="1">
      <c r="A3302" s="32" t="s">
        <v>48</v>
      </c>
      <c r="E3302" s="33" t="s">
        <v>2334</v>
      </c>
    </row>
    <row r="3303" spans="1:5" ht="13.2" customHeight="1">
      <c r="A3303" s="32" t="s">
        <v>49</v>
      </c>
      <c r="E3303" s="34" t="s">
        <v>43</v>
      </c>
    </row>
    <row r="3304" ht="13.2" customHeight="1">
      <c r="E3304" s="33" t="s">
        <v>43</v>
      </c>
    </row>
    <row r="3305" spans="1:16" ht="13.2" customHeight="1">
      <c r="A3305" t="s">
        <v>40</v>
      </c>
      <c r="B3305" s="10" t="s">
        <v>702</v>
      </c>
      <c r="C3305" s="10" t="s">
        <v>2335</v>
      </c>
      <c r="E3305" s="27" t="s">
        <v>2371</v>
      </c>
      <c r="F3305" s="28" t="s">
        <v>45</v>
      </c>
      <c r="G3305" s="29">
        <v>3</v>
      </c>
      <c r="H3305" s="28">
        <v>0</v>
      </c>
      <c r="I3305" s="28">
        <f>ROUND(G3305*H3305,6)</f>
        <v>0</v>
      </c>
      <c r="L3305" s="30">
        <v>0</v>
      </c>
      <c r="M3305" s="31">
        <f>ROUND(ROUND(L3305,2)*ROUND(G3305,3),2)</f>
        <v>0</v>
      </c>
      <c r="N3305" s="28" t="s">
        <v>57</v>
      </c>
      <c r="O3305">
        <f>(M3305*21)/100</f>
        <v>0</v>
      </c>
      <c r="P3305" t="s">
        <v>47</v>
      </c>
    </row>
    <row r="3306" spans="1:5" ht="13.2" customHeight="1">
      <c r="A3306" s="32" t="s">
        <v>48</v>
      </c>
      <c r="E3306" s="33" t="s">
        <v>2371</v>
      </c>
    </row>
    <row r="3307" spans="1:5" ht="13.2" customHeight="1">
      <c r="A3307" s="32" t="s">
        <v>49</v>
      </c>
      <c r="E3307" s="34" t="s">
        <v>43</v>
      </c>
    </row>
    <row r="3308" ht="13.2" customHeight="1">
      <c r="E3308" s="33" t="s">
        <v>43</v>
      </c>
    </row>
    <row r="3309" spans="1:16" ht="13.2" customHeight="1">
      <c r="A3309" t="s">
        <v>40</v>
      </c>
      <c r="B3309" s="10" t="s">
        <v>739</v>
      </c>
      <c r="C3309" s="10" t="s">
        <v>2339</v>
      </c>
      <c r="E3309" s="27" t="s">
        <v>2340</v>
      </c>
      <c r="F3309" s="28" t="s">
        <v>45</v>
      </c>
      <c r="G3309" s="29">
        <v>6</v>
      </c>
      <c r="H3309" s="28">
        <v>0</v>
      </c>
      <c r="I3309" s="28">
        <f>ROUND(G3309*H3309,6)</f>
        <v>0</v>
      </c>
      <c r="L3309" s="30">
        <v>0</v>
      </c>
      <c r="M3309" s="31">
        <f>ROUND(ROUND(L3309,2)*ROUND(G3309,3),2)</f>
        <v>0</v>
      </c>
      <c r="N3309" s="28" t="s">
        <v>57</v>
      </c>
      <c r="O3309">
        <f>(M3309*21)/100</f>
        <v>0</v>
      </c>
      <c r="P3309" t="s">
        <v>47</v>
      </c>
    </row>
    <row r="3310" spans="1:5" ht="13.2" customHeight="1">
      <c r="A3310" s="32" t="s">
        <v>48</v>
      </c>
      <c r="E3310" s="33" t="s">
        <v>2340</v>
      </c>
    </row>
    <row r="3311" spans="1:5" ht="13.2" customHeight="1">
      <c r="A3311" s="32" t="s">
        <v>49</v>
      </c>
      <c r="E3311" s="34" t="s">
        <v>43</v>
      </c>
    </row>
    <row r="3312" ht="13.2" customHeight="1">
      <c r="E3312" s="33" t="s">
        <v>43</v>
      </c>
    </row>
    <row r="3313" spans="1:16" ht="13.2" customHeight="1">
      <c r="A3313" t="s">
        <v>40</v>
      </c>
      <c r="B3313" s="10" t="s">
        <v>829</v>
      </c>
      <c r="C3313" s="10" t="s">
        <v>2341</v>
      </c>
      <c r="E3313" s="27" t="s">
        <v>2342</v>
      </c>
      <c r="F3313" s="28" t="s">
        <v>45</v>
      </c>
      <c r="G3313" s="29">
        <v>4</v>
      </c>
      <c r="H3313" s="28">
        <v>0</v>
      </c>
      <c r="I3313" s="28">
        <f>ROUND(G3313*H3313,6)</f>
        <v>0</v>
      </c>
      <c r="L3313" s="30">
        <v>0</v>
      </c>
      <c r="M3313" s="31">
        <f>ROUND(ROUND(L3313,2)*ROUND(G3313,3),2)</f>
        <v>0</v>
      </c>
      <c r="N3313" s="28" t="s">
        <v>57</v>
      </c>
      <c r="O3313">
        <f>(M3313*21)/100</f>
        <v>0</v>
      </c>
      <c r="P3313" t="s">
        <v>47</v>
      </c>
    </row>
    <row r="3314" spans="1:5" ht="13.2" customHeight="1">
      <c r="A3314" s="32" t="s">
        <v>48</v>
      </c>
      <c r="E3314" s="33" t="s">
        <v>2342</v>
      </c>
    </row>
    <row r="3315" spans="1:5" ht="13.2" customHeight="1">
      <c r="A3315" s="32" t="s">
        <v>49</v>
      </c>
      <c r="E3315" s="34" t="s">
        <v>43</v>
      </c>
    </row>
    <row r="3316" ht="13.2" customHeight="1">
      <c r="E3316" s="33" t="s">
        <v>43</v>
      </c>
    </row>
    <row r="3317" spans="1:16" ht="13.2" customHeight="1">
      <c r="A3317" t="s">
        <v>40</v>
      </c>
      <c r="B3317" s="10" t="s">
        <v>782</v>
      </c>
      <c r="C3317" s="10" t="s">
        <v>2378</v>
      </c>
      <c r="E3317" s="27" t="s">
        <v>2379</v>
      </c>
      <c r="F3317" s="28" t="s">
        <v>45</v>
      </c>
      <c r="G3317" s="29">
        <v>1</v>
      </c>
      <c r="H3317" s="28">
        <v>0</v>
      </c>
      <c r="I3317" s="28">
        <f>ROUND(G3317*H3317,6)</f>
        <v>0</v>
      </c>
      <c r="L3317" s="30">
        <v>0</v>
      </c>
      <c r="M3317" s="31">
        <f>ROUND(ROUND(L3317,2)*ROUND(G3317,3),2)</f>
        <v>0</v>
      </c>
      <c r="N3317" s="28" t="s">
        <v>57</v>
      </c>
      <c r="O3317">
        <f>(M3317*21)/100</f>
        <v>0</v>
      </c>
      <c r="P3317" t="s">
        <v>47</v>
      </c>
    </row>
    <row r="3318" spans="1:5" ht="13.2" customHeight="1">
      <c r="A3318" s="32" t="s">
        <v>48</v>
      </c>
      <c r="E3318" s="33" t="s">
        <v>2379</v>
      </c>
    </row>
    <row r="3319" spans="1:5" ht="13.2" customHeight="1">
      <c r="A3319" s="32" t="s">
        <v>49</v>
      </c>
      <c r="E3319" s="34" t="s">
        <v>43</v>
      </c>
    </row>
    <row r="3320" ht="13.2" customHeight="1">
      <c r="E3320" s="33" t="s">
        <v>43</v>
      </c>
    </row>
    <row r="3321" spans="1:16" ht="13.2" customHeight="1">
      <c r="A3321" t="s">
        <v>40</v>
      </c>
      <c r="B3321" s="10" t="s">
        <v>742</v>
      </c>
      <c r="C3321" s="10" t="s">
        <v>2349</v>
      </c>
      <c r="E3321" s="27" t="s">
        <v>2350</v>
      </c>
      <c r="F3321" s="28" t="s">
        <v>45</v>
      </c>
      <c r="G3321" s="29">
        <v>11</v>
      </c>
      <c r="H3321" s="28">
        <v>0</v>
      </c>
      <c r="I3321" s="28">
        <f>ROUND(G3321*H3321,6)</f>
        <v>0</v>
      </c>
      <c r="L3321" s="30">
        <v>0</v>
      </c>
      <c r="M3321" s="31">
        <f>ROUND(ROUND(L3321,2)*ROUND(G3321,3),2)</f>
        <v>0</v>
      </c>
      <c r="N3321" s="28" t="s">
        <v>57</v>
      </c>
      <c r="O3321">
        <f>(M3321*21)/100</f>
        <v>0</v>
      </c>
      <c r="P3321" t="s">
        <v>47</v>
      </c>
    </row>
    <row r="3322" spans="1:5" ht="13.2" customHeight="1">
      <c r="A3322" s="32" t="s">
        <v>48</v>
      </c>
      <c r="E3322" s="33" t="s">
        <v>2350</v>
      </c>
    </row>
    <row r="3323" spans="1:5" ht="13.2" customHeight="1">
      <c r="A3323" s="32" t="s">
        <v>49</v>
      </c>
      <c r="E3323" s="34" t="s">
        <v>43</v>
      </c>
    </row>
    <row r="3324" ht="13.2" customHeight="1">
      <c r="E3324" s="33" t="s">
        <v>43</v>
      </c>
    </row>
    <row r="3325" spans="1:16" ht="13.2" customHeight="1">
      <c r="A3325" t="s">
        <v>40</v>
      </c>
      <c r="B3325" s="10" t="s">
        <v>762</v>
      </c>
      <c r="C3325" s="10" t="s">
        <v>2353</v>
      </c>
      <c r="E3325" s="27" t="s">
        <v>2354</v>
      </c>
      <c r="F3325" s="28" t="s">
        <v>45</v>
      </c>
      <c r="G3325" s="29">
        <v>2</v>
      </c>
      <c r="H3325" s="28">
        <v>0</v>
      </c>
      <c r="I3325" s="28">
        <f>ROUND(G3325*H3325,6)</f>
        <v>0</v>
      </c>
      <c r="L3325" s="30">
        <v>0</v>
      </c>
      <c r="M3325" s="31">
        <f>ROUND(ROUND(L3325,2)*ROUND(G3325,3),2)</f>
        <v>0</v>
      </c>
      <c r="N3325" s="28" t="s">
        <v>57</v>
      </c>
      <c r="O3325">
        <f>(M3325*21)/100</f>
        <v>0</v>
      </c>
      <c r="P3325" t="s">
        <v>47</v>
      </c>
    </row>
    <row r="3326" spans="1:5" ht="13.2" customHeight="1">
      <c r="A3326" s="32" t="s">
        <v>48</v>
      </c>
      <c r="E3326" s="33" t="s">
        <v>2354</v>
      </c>
    </row>
    <row r="3327" spans="1:5" ht="13.2" customHeight="1">
      <c r="A3327" s="32" t="s">
        <v>49</v>
      </c>
      <c r="E3327" s="34" t="s">
        <v>43</v>
      </c>
    </row>
    <row r="3328" ht="13.2" customHeight="1">
      <c r="E3328" s="33" t="s">
        <v>43</v>
      </c>
    </row>
    <row r="3329" spans="1:16" ht="13.2" customHeight="1">
      <c r="A3329" t="s">
        <v>40</v>
      </c>
      <c r="B3329" s="10" t="s">
        <v>745</v>
      </c>
      <c r="C3329" s="10" t="s">
        <v>2355</v>
      </c>
      <c r="E3329" s="27" t="s">
        <v>2356</v>
      </c>
      <c r="F3329" s="28" t="s">
        <v>45</v>
      </c>
      <c r="G3329" s="29">
        <v>2</v>
      </c>
      <c r="H3329" s="28">
        <v>0</v>
      </c>
      <c r="I3329" s="28">
        <f>ROUND(G3329*H3329,6)</f>
        <v>0</v>
      </c>
      <c r="L3329" s="30">
        <v>0</v>
      </c>
      <c r="M3329" s="31">
        <f>ROUND(ROUND(L3329,2)*ROUND(G3329,3),2)</f>
        <v>0</v>
      </c>
      <c r="N3329" s="28" t="s">
        <v>57</v>
      </c>
      <c r="O3329">
        <f>(M3329*21)/100</f>
        <v>0</v>
      </c>
      <c r="P3329" t="s">
        <v>47</v>
      </c>
    </row>
    <row r="3330" spans="1:5" ht="13.2" customHeight="1">
      <c r="A3330" s="32" t="s">
        <v>48</v>
      </c>
      <c r="E3330" s="33" t="s">
        <v>2356</v>
      </c>
    </row>
    <row r="3331" spans="1:5" ht="13.2" customHeight="1">
      <c r="A3331" s="32" t="s">
        <v>49</v>
      </c>
      <c r="E3331" s="34" t="s">
        <v>43</v>
      </c>
    </row>
    <row r="3332" ht="13.2" customHeight="1">
      <c r="E3332" s="33" t="s">
        <v>43</v>
      </c>
    </row>
    <row r="3333" spans="1:16" ht="13.2" customHeight="1">
      <c r="A3333" t="s">
        <v>40</v>
      </c>
      <c r="B3333" s="10" t="s">
        <v>705</v>
      </c>
      <c r="C3333" s="10" t="s">
        <v>2359</v>
      </c>
      <c r="E3333" s="27" t="s">
        <v>2372</v>
      </c>
      <c r="F3333" s="28" t="s">
        <v>45</v>
      </c>
      <c r="G3333" s="29">
        <v>1</v>
      </c>
      <c r="H3333" s="28">
        <v>0</v>
      </c>
      <c r="I3333" s="28">
        <f>ROUND(G3333*H3333,6)</f>
        <v>0</v>
      </c>
      <c r="L3333" s="30">
        <v>0</v>
      </c>
      <c r="M3333" s="31">
        <f>ROUND(ROUND(L3333,2)*ROUND(G3333,3),2)</f>
        <v>0</v>
      </c>
      <c r="N3333" s="28" t="s">
        <v>57</v>
      </c>
      <c r="O3333">
        <f>(M3333*21)/100</f>
        <v>0</v>
      </c>
      <c r="P3333" t="s">
        <v>47</v>
      </c>
    </row>
    <row r="3334" spans="1:5" ht="13.2" customHeight="1">
      <c r="A3334" s="32" t="s">
        <v>48</v>
      </c>
      <c r="E3334" s="33" t="s">
        <v>2372</v>
      </c>
    </row>
    <row r="3335" spans="1:5" ht="13.2" customHeight="1">
      <c r="A3335" s="32" t="s">
        <v>49</v>
      </c>
      <c r="E3335" s="34" t="s">
        <v>43</v>
      </c>
    </row>
    <row r="3336" ht="13.2" customHeight="1">
      <c r="E3336" s="33" t="s">
        <v>43</v>
      </c>
    </row>
    <row r="3337" spans="1:16" ht="13.2" customHeight="1">
      <c r="A3337" t="s">
        <v>40</v>
      </c>
      <c r="B3337" s="10" t="s">
        <v>689</v>
      </c>
      <c r="C3337" s="10" t="s">
        <v>2364</v>
      </c>
      <c r="E3337" s="27" t="s">
        <v>2380</v>
      </c>
      <c r="F3337" s="28" t="s">
        <v>45</v>
      </c>
      <c r="G3337" s="29">
        <v>1</v>
      </c>
      <c r="H3337" s="28">
        <v>0</v>
      </c>
      <c r="I3337" s="28">
        <f>ROUND(G3337*H3337,6)</f>
        <v>0</v>
      </c>
      <c r="L3337" s="30">
        <v>0</v>
      </c>
      <c r="M3337" s="31">
        <f>ROUND(ROUND(L3337,2)*ROUND(G3337,3),2)</f>
        <v>0</v>
      </c>
      <c r="N3337" s="28" t="s">
        <v>57</v>
      </c>
      <c r="O3337">
        <f>(M3337*21)/100</f>
        <v>0</v>
      </c>
      <c r="P3337" t="s">
        <v>47</v>
      </c>
    </row>
    <row r="3338" spans="1:5" ht="13.2" customHeight="1">
      <c r="A3338" s="32" t="s">
        <v>48</v>
      </c>
      <c r="E3338" s="33" t="s">
        <v>2380</v>
      </c>
    </row>
    <row r="3339" spans="1:5" ht="13.2" customHeight="1">
      <c r="A3339" s="32" t="s">
        <v>49</v>
      </c>
      <c r="E3339" s="34" t="s">
        <v>43</v>
      </c>
    </row>
    <row r="3340" ht="13.2" customHeight="1">
      <c r="E3340" s="33" t="s">
        <v>43</v>
      </c>
    </row>
    <row r="3341" spans="1:16" ht="13.2" customHeight="1">
      <c r="A3341" t="s">
        <v>40</v>
      </c>
      <c r="B3341" s="10" t="s">
        <v>692</v>
      </c>
      <c r="C3341" s="10" t="s">
        <v>2366</v>
      </c>
      <c r="E3341" s="27" t="s">
        <v>2367</v>
      </c>
      <c r="F3341" s="28" t="s">
        <v>45</v>
      </c>
      <c r="G3341" s="29">
        <v>3</v>
      </c>
      <c r="H3341" s="28">
        <v>0</v>
      </c>
      <c r="I3341" s="28">
        <f>ROUND(G3341*H3341,6)</f>
        <v>0</v>
      </c>
      <c r="L3341" s="30">
        <v>0</v>
      </c>
      <c r="M3341" s="31">
        <f>ROUND(ROUND(L3341,2)*ROUND(G3341,3),2)</f>
        <v>0</v>
      </c>
      <c r="N3341" s="28" t="s">
        <v>57</v>
      </c>
      <c r="O3341">
        <f>(M3341*21)/100</f>
        <v>0</v>
      </c>
      <c r="P3341" t="s">
        <v>47</v>
      </c>
    </row>
    <row r="3342" spans="1:5" ht="13.2" customHeight="1">
      <c r="A3342" s="32" t="s">
        <v>48</v>
      </c>
      <c r="E3342" s="33" t="s">
        <v>2367</v>
      </c>
    </row>
    <row r="3343" spans="1:5" ht="13.2" customHeight="1">
      <c r="A3343" s="32" t="s">
        <v>49</v>
      </c>
      <c r="E3343" s="34" t="s">
        <v>43</v>
      </c>
    </row>
    <row r="3344" ht="13.2" customHeight="1">
      <c r="E3344" s="33" t="s">
        <v>43</v>
      </c>
    </row>
    <row r="3345" spans="1:13" ht="13.2" customHeight="1">
      <c r="A3345" t="s">
        <v>37</v>
      </c>
      <c r="C3345" s="11" t="s">
        <v>2381</v>
      </c>
      <c r="E3345" s="35" t="s">
        <v>2382</v>
      </c>
      <c r="J3345" s="31">
        <f>0</f>
        <v>0</v>
      </c>
      <c r="K3345" s="31">
        <f>0</f>
        <v>0</v>
      </c>
      <c r="L3345" s="31">
        <f>0+L3346+L3350+L3354+L3358+L3362+L3366+L3370+L3374+L3378</f>
        <v>0</v>
      </c>
      <c r="M3345" s="31">
        <f>0+M3346+M3350+M3354+M3358+M3362+M3366+M3370+M3374+M3378</f>
        <v>0</v>
      </c>
    </row>
    <row r="3346" spans="1:16" ht="13.2" customHeight="1">
      <c r="A3346" t="s">
        <v>40</v>
      </c>
      <c r="B3346" s="10" t="s">
        <v>733</v>
      </c>
      <c r="C3346" s="10" t="s">
        <v>41</v>
      </c>
      <c r="E3346" s="27" t="s">
        <v>2328</v>
      </c>
      <c r="F3346" s="28" t="s">
        <v>45</v>
      </c>
      <c r="G3346" s="29">
        <v>1</v>
      </c>
      <c r="H3346" s="28">
        <v>0</v>
      </c>
      <c r="I3346" s="28">
        <f>ROUND(G3346*H3346,6)</f>
        <v>0</v>
      </c>
      <c r="L3346" s="30">
        <v>0</v>
      </c>
      <c r="M3346" s="31">
        <f>ROUND(ROUND(L3346,2)*ROUND(G3346,3),2)</f>
        <v>0</v>
      </c>
      <c r="N3346" s="28" t="s">
        <v>57</v>
      </c>
      <c r="O3346">
        <f>(M3346*21)/100</f>
        <v>0</v>
      </c>
      <c r="P3346" t="s">
        <v>47</v>
      </c>
    </row>
    <row r="3347" spans="1:5" ht="13.2" customHeight="1">
      <c r="A3347" s="32" t="s">
        <v>48</v>
      </c>
      <c r="E3347" s="33" t="s">
        <v>2328</v>
      </c>
    </row>
    <row r="3348" spans="1:5" ht="13.2" customHeight="1">
      <c r="A3348" s="32" t="s">
        <v>49</v>
      </c>
      <c r="E3348" s="34" t="s">
        <v>43</v>
      </c>
    </row>
    <row r="3349" ht="13.2" customHeight="1">
      <c r="E3349" s="33" t="s">
        <v>43</v>
      </c>
    </row>
    <row r="3350" spans="1:16" ht="13.2" customHeight="1">
      <c r="A3350" t="s">
        <v>40</v>
      </c>
      <c r="B3350" s="10" t="s">
        <v>598</v>
      </c>
      <c r="C3350" s="10" t="s">
        <v>47</v>
      </c>
      <c r="E3350" s="27" t="s">
        <v>2329</v>
      </c>
      <c r="F3350" s="28" t="s">
        <v>45</v>
      </c>
      <c r="G3350" s="29">
        <v>1</v>
      </c>
      <c r="H3350" s="28">
        <v>0</v>
      </c>
      <c r="I3350" s="28">
        <f>ROUND(G3350*H3350,6)</f>
        <v>0</v>
      </c>
      <c r="L3350" s="30">
        <v>0</v>
      </c>
      <c r="M3350" s="31">
        <f>ROUND(ROUND(L3350,2)*ROUND(G3350,3),2)</f>
        <v>0</v>
      </c>
      <c r="N3350" s="28" t="s">
        <v>57</v>
      </c>
      <c r="O3350">
        <f>(M3350*21)/100</f>
        <v>0</v>
      </c>
      <c r="P3350" t="s">
        <v>47</v>
      </c>
    </row>
    <row r="3351" spans="1:5" ht="13.2" customHeight="1">
      <c r="A3351" s="32" t="s">
        <v>48</v>
      </c>
      <c r="E3351" s="33" t="s">
        <v>2329</v>
      </c>
    </row>
    <row r="3352" spans="1:5" ht="13.2" customHeight="1">
      <c r="A3352" s="32" t="s">
        <v>49</v>
      </c>
      <c r="E3352" s="34" t="s">
        <v>43</v>
      </c>
    </row>
    <row r="3353" ht="13.2" customHeight="1">
      <c r="E3353" s="33" t="s">
        <v>43</v>
      </c>
    </row>
    <row r="3354" spans="1:16" ht="13.2" customHeight="1">
      <c r="A3354" t="s">
        <v>40</v>
      </c>
      <c r="B3354" s="10" t="s">
        <v>711</v>
      </c>
      <c r="C3354" s="10" t="s">
        <v>53</v>
      </c>
      <c r="E3354" s="27" t="s">
        <v>2330</v>
      </c>
      <c r="F3354" s="28" t="s">
        <v>45</v>
      </c>
      <c r="G3354" s="29">
        <v>1</v>
      </c>
      <c r="H3354" s="28">
        <v>0</v>
      </c>
      <c r="I3354" s="28">
        <f>ROUND(G3354*H3354,6)</f>
        <v>0</v>
      </c>
      <c r="L3354" s="30">
        <v>0</v>
      </c>
      <c r="M3354" s="31">
        <f>ROUND(ROUND(L3354,2)*ROUND(G3354,3),2)</f>
        <v>0</v>
      </c>
      <c r="N3354" s="28" t="s">
        <v>57</v>
      </c>
      <c r="O3354">
        <f>(M3354*21)/100</f>
        <v>0</v>
      </c>
      <c r="P3354" t="s">
        <v>47</v>
      </c>
    </row>
    <row r="3355" spans="1:5" ht="13.2" customHeight="1">
      <c r="A3355" s="32" t="s">
        <v>48</v>
      </c>
      <c r="E3355" s="33" t="s">
        <v>2330</v>
      </c>
    </row>
    <row r="3356" spans="1:5" ht="13.2" customHeight="1">
      <c r="A3356" s="32" t="s">
        <v>49</v>
      </c>
      <c r="E3356" s="34" t="s">
        <v>43</v>
      </c>
    </row>
    <row r="3357" ht="13.2" customHeight="1">
      <c r="E3357" s="33" t="s">
        <v>43</v>
      </c>
    </row>
    <row r="3358" spans="1:16" ht="13.2" customHeight="1">
      <c r="A3358" t="s">
        <v>40</v>
      </c>
      <c r="B3358" s="10" t="s">
        <v>593</v>
      </c>
      <c r="C3358" s="10" t="s">
        <v>2383</v>
      </c>
      <c r="E3358" s="27" t="s">
        <v>2384</v>
      </c>
      <c r="F3358" s="28" t="s">
        <v>45</v>
      </c>
      <c r="G3358" s="29">
        <v>1</v>
      </c>
      <c r="H3358" s="28">
        <v>0</v>
      </c>
      <c r="I3358" s="28">
        <f>ROUND(G3358*H3358,6)</f>
        <v>0</v>
      </c>
      <c r="L3358" s="30">
        <v>0</v>
      </c>
      <c r="M3358" s="31">
        <f>ROUND(ROUND(L3358,2)*ROUND(G3358,3),2)</f>
        <v>0</v>
      </c>
      <c r="N3358" s="28" t="s">
        <v>57</v>
      </c>
      <c r="O3358">
        <f>(M3358*21)/100</f>
        <v>0</v>
      </c>
      <c r="P3358" t="s">
        <v>47</v>
      </c>
    </row>
    <row r="3359" spans="1:5" ht="13.2" customHeight="1">
      <c r="A3359" s="32" t="s">
        <v>48</v>
      </c>
      <c r="E3359" s="33" t="s">
        <v>2384</v>
      </c>
    </row>
    <row r="3360" spans="1:5" ht="13.2" customHeight="1">
      <c r="A3360" s="32" t="s">
        <v>49</v>
      </c>
      <c r="E3360" s="34" t="s">
        <v>43</v>
      </c>
    </row>
    <row r="3361" ht="13.2" customHeight="1">
      <c r="E3361" s="33" t="s">
        <v>43</v>
      </c>
    </row>
    <row r="3362" spans="1:16" ht="13.2" customHeight="1">
      <c r="A3362" t="s">
        <v>40</v>
      </c>
      <c r="B3362" s="10" t="s">
        <v>726</v>
      </c>
      <c r="C3362" s="10" t="s">
        <v>2339</v>
      </c>
      <c r="E3362" s="27" t="s">
        <v>2340</v>
      </c>
      <c r="F3362" s="28" t="s">
        <v>45</v>
      </c>
      <c r="G3362" s="29">
        <v>3</v>
      </c>
      <c r="H3362" s="28">
        <v>0</v>
      </c>
      <c r="I3362" s="28">
        <f>ROUND(G3362*H3362,6)</f>
        <v>0</v>
      </c>
      <c r="L3362" s="30">
        <v>0</v>
      </c>
      <c r="M3362" s="31">
        <f>ROUND(ROUND(L3362,2)*ROUND(G3362,3),2)</f>
        <v>0</v>
      </c>
      <c r="N3362" s="28" t="s">
        <v>57</v>
      </c>
      <c r="O3362">
        <f>(M3362*21)/100</f>
        <v>0</v>
      </c>
      <c r="P3362" t="s">
        <v>47</v>
      </c>
    </row>
    <row r="3363" spans="1:5" ht="13.2" customHeight="1">
      <c r="A3363" s="32" t="s">
        <v>48</v>
      </c>
      <c r="E3363" s="33" t="s">
        <v>2340</v>
      </c>
    </row>
    <row r="3364" spans="1:5" ht="13.2" customHeight="1">
      <c r="A3364" s="32" t="s">
        <v>49</v>
      </c>
      <c r="E3364" s="34" t="s">
        <v>43</v>
      </c>
    </row>
    <row r="3365" ht="13.2" customHeight="1">
      <c r="E3365" s="33" t="s">
        <v>43</v>
      </c>
    </row>
    <row r="3366" spans="1:16" ht="13.2" customHeight="1">
      <c r="A3366" t="s">
        <v>40</v>
      </c>
      <c r="B3366" s="10" t="s">
        <v>728</v>
      </c>
      <c r="C3366" s="10" t="s">
        <v>2349</v>
      </c>
      <c r="E3366" s="27" t="s">
        <v>2350</v>
      </c>
      <c r="F3366" s="28" t="s">
        <v>45</v>
      </c>
      <c r="G3366" s="29">
        <v>4</v>
      </c>
      <c r="H3366" s="28">
        <v>0</v>
      </c>
      <c r="I3366" s="28">
        <f>ROUND(G3366*H3366,6)</f>
        <v>0</v>
      </c>
      <c r="L3366" s="30">
        <v>0</v>
      </c>
      <c r="M3366" s="31">
        <f>ROUND(ROUND(L3366,2)*ROUND(G3366,3),2)</f>
        <v>0</v>
      </c>
      <c r="N3366" s="28" t="s">
        <v>57</v>
      </c>
      <c r="O3366">
        <f>(M3366*21)/100</f>
        <v>0</v>
      </c>
      <c r="P3366" t="s">
        <v>47</v>
      </c>
    </row>
    <row r="3367" spans="1:5" ht="13.2" customHeight="1">
      <c r="A3367" s="32" t="s">
        <v>48</v>
      </c>
      <c r="E3367" s="33" t="s">
        <v>2350</v>
      </c>
    </row>
    <row r="3368" spans="1:5" ht="13.2" customHeight="1">
      <c r="A3368" s="32" t="s">
        <v>49</v>
      </c>
      <c r="E3368" s="34" t="s">
        <v>43</v>
      </c>
    </row>
    <row r="3369" ht="13.2" customHeight="1">
      <c r="E3369" s="33" t="s">
        <v>43</v>
      </c>
    </row>
    <row r="3370" spans="1:16" ht="13.2" customHeight="1">
      <c r="A3370" t="s">
        <v>40</v>
      </c>
      <c r="B3370" s="10" t="s">
        <v>723</v>
      </c>
      <c r="C3370" s="10" t="s">
        <v>2385</v>
      </c>
      <c r="E3370" s="27" t="s">
        <v>2386</v>
      </c>
      <c r="F3370" s="28" t="s">
        <v>45</v>
      </c>
      <c r="G3370" s="29">
        <v>4</v>
      </c>
      <c r="H3370" s="28">
        <v>0</v>
      </c>
      <c r="I3370" s="28">
        <f>ROUND(G3370*H3370,6)</f>
        <v>0</v>
      </c>
      <c r="L3370" s="30">
        <v>0</v>
      </c>
      <c r="M3370" s="31">
        <f>ROUND(ROUND(L3370,2)*ROUND(G3370,3),2)</f>
        <v>0</v>
      </c>
      <c r="N3370" s="28" t="s">
        <v>57</v>
      </c>
      <c r="O3370">
        <f>(M3370*21)/100</f>
        <v>0</v>
      </c>
      <c r="P3370" t="s">
        <v>47</v>
      </c>
    </row>
    <row r="3371" spans="1:5" ht="13.2" customHeight="1">
      <c r="A3371" s="32" t="s">
        <v>48</v>
      </c>
      <c r="E3371" s="33" t="s">
        <v>2386</v>
      </c>
    </row>
    <row r="3372" spans="1:5" ht="13.2" customHeight="1">
      <c r="A3372" s="32" t="s">
        <v>49</v>
      </c>
      <c r="E3372" s="34" t="s">
        <v>43</v>
      </c>
    </row>
    <row r="3373" ht="13.2" customHeight="1">
      <c r="E3373" s="33" t="s">
        <v>43</v>
      </c>
    </row>
    <row r="3374" spans="1:16" ht="13.2" customHeight="1">
      <c r="A3374" t="s">
        <v>40</v>
      </c>
      <c r="B3374" s="10" t="s">
        <v>589</v>
      </c>
      <c r="C3374" s="10" t="s">
        <v>2387</v>
      </c>
      <c r="E3374" s="27" t="s">
        <v>2388</v>
      </c>
      <c r="F3374" s="28" t="s">
        <v>45</v>
      </c>
      <c r="G3374" s="29">
        <v>1</v>
      </c>
      <c r="H3374" s="28">
        <v>0</v>
      </c>
      <c r="I3374" s="28">
        <f>ROUND(G3374*H3374,6)</f>
        <v>0</v>
      </c>
      <c r="L3374" s="30">
        <v>0</v>
      </c>
      <c r="M3374" s="31">
        <f>ROUND(ROUND(L3374,2)*ROUND(G3374,3),2)</f>
        <v>0</v>
      </c>
      <c r="N3374" s="28" t="s">
        <v>57</v>
      </c>
      <c r="O3374">
        <f>(M3374*21)/100</f>
        <v>0</v>
      </c>
      <c r="P3374" t="s">
        <v>47</v>
      </c>
    </row>
    <row r="3375" spans="1:5" ht="13.2" customHeight="1">
      <c r="A3375" s="32" t="s">
        <v>48</v>
      </c>
      <c r="E3375" s="33" t="s">
        <v>2388</v>
      </c>
    </row>
    <row r="3376" spans="1:5" ht="13.2" customHeight="1">
      <c r="A3376" s="32" t="s">
        <v>49</v>
      </c>
      <c r="E3376" s="34" t="s">
        <v>43</v>
      </c>
    </row>
    <row r="3377" ht="13.2" customHeight="1">
      <c r="E3377" s="33" t="s">
        <v>43</v>
      </c>
    </row>
    <row r="3378" spans="1:16" ht="13.2" customHeight="1">
      <c r="A3378" t="s">
        <v>40</v>
      </c>
      <c r="B3378" s="10" t="s">
        <v>708</v>
      </c>
      <c r="C3378" s="10" t="s">
        <v>2366</v>
      </c>
      <c r="E3378" s="27" t="s">
        <v>2367</v>
      </c>
      <c r="F3378" s="28" t="s">
        <v>45</v>
      </c>
      <c r="G3378" s="29">
        <v>1</v>
      </c>
      <c r="H3378" s="28">
        <v>0</v>
      </c>
      <c r="I3378" s="28">
        <f>ROUND(G3378*H3378,6)</f>
        <v>0</v>
      </c>
      <c r="L3378" s="30">
        <v>0</v>
      </c>
      <c r="M3378" s="31">
        <f>ROUND(ROUND(L3378,2)*ROUND(G3378,3),2)</f>
        <v>0</v>
      </c>
      <c r="N3378" s="28" t="s">
        <v>57</v>
      </c>
      <c r="O3378">
        <f>(M3378*21)/100</f>
        <v>0</v>
      </c>
      <c r="P3378" t="s">
        <v>47</v>
      </c>
    </row>
    <row r="3379" spans="1:5" ht="13.2" customHeight="1">
      <c r="A3379" s="32" t="s">
        <v>48</v>
      </c>
      <c r="E3379" s="33" t="s">
        <v>2367</v>
      </c>
    </row>
    <row r="3380" spans="1:5" ht="13.2" customHeight="1">
      <c r="A3380" s="32" t="s">
        <v>49</v>
      </c>
      <c r="E3380" s="34" t="s">
        <v>43</v>
      </c>
    </row>
    <row r="3381" ht="13.2" customHeight="1">
      <c r="E3381" s="33" t="s">
        <v>43</v>
      </c>
    </row>
    <row r="3382" spans="1:13" ht="13.2" customHeight="1">
      <c r="A3382" t="s">
        <v>142</v>
      </c>
      <c r="C3382" s="11" t="s">
        <v>2389</v>
      </c>
      <c r="E3382" s="35" t="s">
        <v>2390</v>
      </c>
      <c r="J3382" s="31">
        <f>0+J3383+J3404+J3413+J3514+J3535+J3552</f>
        <v>0</v>
      </c>
      <c r="K3382" s="31">
        <f>0+K3383+K3404+K3413+K3514+K3535+K3552</f>
        <v>0</v>
      </c>
      <c r="L3382" s="31">
        <f>0+L3383+L3404+L3413+L3514+L3535+L3552</f>
        <v>0</v>
      </c>
      <c r="M3382" s="31">
        <f>0+M3383+M3404+M3413+M3514+M3535+M3552</f>
        <v>0</v>
      </c>
    </row>
    <row r="3383" spans="1:13" ht="13.2" customHeight="1">
      <c r="A3383" t="s">
        <v>37</v>
      </c>
      <c r="C3383" s="11" t="s">
        <v>2391</v>
      </c>
      <c r="E3383" s="35" t="s">
        <v>2392</v>
      </c>
      <c r="J3383" s="31">
        <f>0</f>
        <v>0</v>
      </c>
      <c r="K3383" s="31">
        <f>0</f>
        <v>0</v>
      </c>
      <c r="L3383" s="31">
        <f>0+L3384+L3388+L3392+L3396+L3400</f>
        <v>0</v>
      </c>
      <c r="M3383" s="31">
        <f>0+M3384+M3388+M3392+M3396+M3400</f>
        <v>0</v>
      </c>
    </row>
    <row r="3384" spans="1:16" ht="13.2" customHeight="1">
      <c r="A3384" t="s">
        <v>40</v>
      </c>
      <c r="B3384" s="10" t="s">
        <v>257</v>
      </c>
      <c r="C3384" s="10" t="s">
        <v>2393</v>
      </c>
      <c r="E3384" s="27" t="s">
        <v>2394</v>
      </c>
      <c r="F3384" s="28" t="s">
        <v>81</v>
      </c>
      <c r="G3384" s="29">
        <v>75</v>
      </c>
      <c r="H3384" s="28">
        <v>0</v>
      </c>
      <c r="I3384" s="28">
        <f>ROUND(G3384*H3384,6)</f>
        <v>0</v>
      </c>
      <c r="L3384" s="30">
        <v>0</v>
      </c>
      <c r="M3384" s="31">
        <f>ROUND(ROUND(L3384,2)*ROUND(G3384,3),2)</f>
        <v>0</v>
      </c>
      <c r="N3384" s="28" t="s">
        <v>52</v>
      </c>
      <c r="O3384">
        <f>(M3384*21)/100</f>
        <v>0</v>
      </c>
      <c r="P3384" t="s">
        <v>47</v>
      </c>
    </row>
    <row r="3385" spans="1:5" ht="13.2" customHeight="1">
      <c r="A3385" s="32" t="s">
        <v>48</v>
      </c>
      <c r="E3385" s="33" t="s">
        <v>2395</v>
      </c>
    </row>
    <row r="3386" spans="1:5" ht="13.2" customHeight="1">
      <c r="A3386" s="32" t="s">
        <v>49</v>
      </c>
      <c r="E3386" s="34" t="s">
        <v>43</v>
      </c>
    </row>
    <row r="3387" ht="13.2" customHeight="1">
      <c r="E3387" s="33" t="s">
        <v>2396</v>
      </c>
    </row>
    <row r="3388" spans="1:16" ht="13.2" customHeight="1">
      <c r="A3388" t="s">
        <v>40</v>
      </c>
      <c r="B3388" s="10" t="s">
        <v>1247</v>
      </c>
      <c r="C3388" s="10" t="s">
        <v>2397</v>
      </c>
      <c r="E3388" s="27" t="s">
        <v>2398</v>
      </c>
      <c r="F3388" s="28" t="s">
        <v>67</v>
      </c>
      <c r="G3388" s="29">
        <v>2</v>
      </c>
      <c r="H3388" s="28">
        <v>0</v>
      </c>
      <c r="I3388" s="28">
        <f>ROUND(G3388*H3388,6)</f>
        <v>0</v>
      </c>
      <c r="L3388" s="30">
        <v>0</v>
      </c>
      <c r="M3388" s="31">
        <f>ROUND(ROUND(L3388,2)*ROUND(G3388,3),2)</f>
        <v>0</v>
      </c>
      <c r="N3388" s="28" t="s">
        <v>52</v>
      </c>
      <c r="O3388">
        <f>(M3388*21)/100</f>
        <v>0</v>
      </c>
      <c r="P3388" t="s">
        <v>47</v>
      </c>
    </row>
    <row r="3389" spans="1:5" ht="13.2" customHeight="1">
      <c r="A3389" s="32" t="s">
        <v>48</v>
      </c>
      <c r="E3389" s="33" t="s">
        <v>2398</v>
      </c>
    </row>
    <row r="3390" spans="1:5" ht="13.2" customHeight="1">
      <c r="A3390" s="32" t="s">
        <v>49</v>
      </c>
      <c r="E3390" s="34" t="s">
        <v>43</v>
      </c>
    </row>
    <row r="3391" ht="13.2" customHeight="1">
      <c r="E3391" s="33" t="s">
        <v>43</v>
      </c>
    </row>
    <row r="3392" spans="1:16" ht="13.2" customHeight="1">
      <c r="A3392" t="s">
        <v>40</v>
      </c>
      <c r="B3392" s="10" t="s">
        <v>262</v>
      </c>
      <c r="C3392" s="10" t="s">
        <v>2399</v>
      </c>
      <c r="E3392" s="27" t="s">
        <v>2400</v>
      </c>
      <c r="F3392" s="28" t="s">
        <v>81</v>
      </c>
      <c r="G3392" s="29">
        <v>78.75</v>
      </c>
      <c r="H3392" s="28">
        <v>4E-05</v>
      </c>
      <c r="I3392" s="28">
        <f>ROUND(G3392*H3392,6)</f>
        <v>0.00315</v>
      </c>
      <c r="L3392" s="30">
        <v>0</v>
      </c>
      <c r="M3392" s="31">
        <f>ROUND(ROUND(L3392,2)*ROUND(G3392,3),2)</f>
        <v>0</v>
      </c>
      <c r="N3392" s="28" t="s">
        <v>52</v>
      </c>
      <c r="O3392">
        <f>(M3392*21)/100</f>
        <v>0</v>
      </c>
      <c r="P3392" t="s">
        <v>47</v>
      </c>
    </row>
    <row r="3393" spans="1:5" ht="13.2" customHeight="1">
      <c r="A3393" s="32" t="s">
        <v>48</v>
      </c>
      <c r="E3393" s="33" t="s">
        <v>2400</v>
      </c>
    </row>
    <row r="3394" spans="1:5" ht="13.2" customHeight="1">
      <c r="A3394" s="32" t="s">
        <v>49</v>
      </c>
      <c r="E3394" s="34" t="s">
        <v>43</v>
      </c>
    </row>
    <row r="3395" ht="13.2" customHeight="1">
      <c r="E3395" s="33" t="s">
        <v>43</v>
      </c>
    </row>
    <row r="3396" spans="1:16" ht="13.2" customHeight="1">
      <c r="A3396" t="s">
        <v>40</v>
      </c>
      <c r="B3396" s="10" t="s">
        <v>1252</v>
      </c>
      <c r="C3396" s="10" t="s">
        <v>2401</v>
      </c>
      <c r="E3396" s="27" t="s">
        <v>2402</v>
      </c>
      <c r="F3396" s="28" t="s">
        <v>67</v>
      </c>
      <c r="G3396" s="29">
        <v>1</v>
      </c>
      <c r="H3396" s="28">
        <v>0</v>
      </c>
      <c r="I3396" s="28">
        <f>ROUND(G3396*H3396,6)</f>
        <v>0</v>
      </c>
      <c r="L3396" s="30">
        <v>0</v>
      </c>
      <c r="M3396" s="31">
        <f>ROUND(ROUND(L3396,2)*ROUND(G3396,3),2)</f>
        <v>0</v>
      </c>
      <c r="N3396" s="28" t="s">
        <v>57</v>
      </c>
      <c r="O3396">
        <f>(M3396*21)/100</f>
        <v>0</v>
      </c>
      <c r="P3396" t="s">
        <v>47</v>
      </c>
    </row>
    <row r="3397" spans="1:5" ht="13.2" customHeight="1">
      <c r="A3397" s="32" t="s">
        <v>48</v>
      </c>
      <c r="E3397" s="33" t="s">
        <v>2402</v>
      </c>
    </row>
    <row r="3398" spans="1:5" ht="13.2" customHeight="1">
      <c r="A3398" s="32" t="s">
        <v>49</v>
      </c>
      <c r="E3398" s="34" t="s">
        <v>43</v>
      </c>
    </row>
    <row r="3399" ht="13.2" customHeight="1">
      <c r="E3399" s="33" t="s">
        <v>43</v>
      </c>
    </row>
    <row r="3400" spans="1:16" ht="13.2" customHeight="1">
      <c r="A3400" t="s">
        <v>40</v>
      </c>
      <c r="B3400" s="10" t="s">
        <v>1256</v>
      </c>
      <c r="C3400" s="10" t="s">
        <v>2403</v>
      </c>
      <c r="E3400" s="27" t="s">
        <v>2402</v>
      </c>
      <c r="F3400" s="28" t="s">
        <v>67</v>
      </c>
      <c r="G3400" s="29">
        <v>1</v>
      </c>
      <c r="H3400" s="28">
        <v>0</v>
      </c>
      <c r="I3400" s="28">
        <f>ROUND(G3400*H3400,6)</f>
        <v>0</v>
      </c>
      <c r="L3400" s="30">
        <v>0</v>
      </c>
      <c r="M3400" s="31">
        <f>ROUND(ROUND(L3400,2)*ROUND(G3400,3),2)</f>
        <v>0</v>
      </c>
      <c r="N3400" s="28" t="s">
        <v>57</v>
      </c>
      <c r="O3400">
        <f>(M3400*21)/100</f>
        <v>0</v>
      </c>
      <c r="P3400" t="s">
        <v>47</v>
      </c>
    </row>
    <row r="3401" spans="1:5" ht="13.2" customHeight="1">
      <c r="A3401" s="32" t="s">
        <v>48</v>
      </c>
      <c r="E3401" s="33" t="s">
        <v>2402</v>
      </c>
    </row>
    <row r="3402" spans="1:5" ht="13.2" customHeight="1">
      <c r="A3402" s="32" t="s">
        <v>49</v>
      </c>
      <c r="E3402" s="34" t="s">
        <v>43</v>
      </c>
    </row>
    <row r="3403" ht="13.2" customHeight="1">
      <c r="E3403" s="33" t="s">
        <v>43</v>
      </c>
    </row>
    <row r="3404" spans="1:13" ht="13.2" customHeight="1">
      <c r="A3404" t="s">
        <v>37</v>
      </c>
      <c r="C3404" s="11" t="s">
        <v>2404</v>
      </c>
      <c r="E3404" s="35" t="s">
        <v>2405</v>
      </c>
      <c r="J3404" s="31">
        <f>0</f>
        <v>0</v>
      </c>
      <c r="K3404" s="31">
        <f>0</f>
        <v>0</v>
      </c>
      <c r="L3404" s="31">
        <f>0+L3405+L3409</f>
        <v>0</v>
      </c>
      <c r="M3404" s="31">
        <f>0+M3405+M3409</f>
        <v>0</v>
      </c>
    </row>
    <row r="3405" spans="1:16" ht="13.2" customHeight="1">
      <c r="A3405" t="s">
        <v>40</v>
      </c>
      <c r="B3405" s="10" t="s">
        <v>47</v>
      </c>
      <c r="C3405" s="10" t="s">
        <v>2406</v>
      </c>
      <c r="E3405" s="27" t="s">
        <v>2407</v>
      </c>
      <c r="F3405" s="28" t="s">
        <v>67</v>
      </c>
      <c r="G3405" s="29">
        <v>1</v>
      </c>
      <c r="H3405" s="28">
        <v>0</v>
      </c>
      <c r="I3405" s="28">
        <f>ROUND(G3405*H3405,6)</f>
        <v>0</v>
      </c>
      <c r="L3405" s="30">
        <v>0</v>
      </c>
      <c r="M3405" s="31">
        <f>ROUND(ROUND(L3405,2)*ROUND(G3405,3),2)</f>
        <v>0</v>
      </c>
      <c r="N3405" s="28" t="s">
        <v>57</v>
      </c>
      <c r="O3405">
        <f>(M3405*21)/100</f>
        <v>0</v>
      </c>
      <c r="P3405" t="s">
        <v>47</v>
      </c>
    </row>
    <row r="3406" spans="1:5" ht="13.2" customHeight="1">
      <c r="A3406" s="32" t="s">
        <v>48</v>
      </c>
      <c r="E3406" s="33" t="s">
        <v>2407</v>
      </c>
    </row>
    <row r="3407" spans="1:5" ht="13.2" customHeight="1">
      <c r="A3407" s="32" t="s">
        <v>49</v>
      </c>
      <c r="E3407" s="34" t="s">
        <v>43</v>
      </c>
    </row>
    <row r="3408" ht="13.2" customHeight="1">
      <c r="E3408" s="33" t="s">
        <v>43</v>
      </c>
    </row>
    <row r="3409" spans="1:16" ht="13.2" customHeight="1">
      <c r="A3409" t="s">
        <v>40</v>
      </c>
      <c r="B3409" s="10" t="s">
        <v>41</v>
      </c>
      <c r="C3409" s="10" t="s">
        <v>2408</v>
      </c>
      <c r="E3409" s="27" t="s">
        <v>2409</v>
      </c>
      <c r="F3409" s="28" t="s">
        <v>67</v>
      </c>
      <c r="G3409" s="29">
        <v>1</v>
      </c>
      <c r="H3409" s="28">
        <v>0.00133</v>
      </c>
      <c r="I3409" s="28">
        <f>ROUND(G3409*H3409,6)</f>
        <v>0.00133</v>
      </c>
      <c r="L3409" s="30">
        <v>0</v>
      </c>
      <c r="M3409" s="31">
        <f>ROUND(ROUND(L3409,2)*ROUND(G3409,3),2)</f>
        <v>0</v>
      </c>
      <c r="N3409" s="28" t="s">
        <v>52</v>
      </c>
      <c r="O3409">
        <f>(M3409*21)/100</f>
        <v>0</v>
      </c>
      <c r="P3409" t="s">
        <v>47</v>
      </c>
    </row>
    <row r="3410" spans="1:5" ht="13.2" customHeight="1">
      <c r="A3410" s="32" t="s">
        <v>48</v>
      </c>
      <c r="E3410" s="33" t="s">
        <v>2409</v>
      </c>
    </row>
    <row r="3411" spans="1:5" ht="13.2" customHeight="1">
      <c r="A3411" s="32" t="s">
        <v>49</v>
      </c>
      <c r="E3411" s="34" t="s">
        <v>43</v>
      </c>
    </row>
    <row r="3412" ht="13.2" customHeight="1">
      <c r="E3412" s="33" t="s">
        <v>43</v>
      </c>
    </row>
    <row r="3413" spans="1:13" ht="13.2" customHeight="1">
      <c r="A3413" t="s">
        <v>37</v>
      </c>
      <c r="C3413" s="11" t="s">
        <v>2138</v>
      </c>
      <c r="E3413" s="35" t="s">
        <v>2139</v>
      </c>
      <c r="J3413" s="31">
        <f>0</f>
        <v>0</v>
      </c>
      <c r="K3413" s="31">
        <f>0</f>
        <v>0</v>
      </c>
      <c r="L3413" s="31">
        <f>0+L3414+L3418+L3422+L3426+L3430+L3434+L3438+L3442+L3446+L3450+L3454+L3458+L3462+L3466+L3470+L3474+L3478+L3482+L3486+L3490+L3494+L3498+L3502+L3506+L3510</f>
        <v>0</v>
      </c>
      <c r="M3413" s="31">
        <f>0+M3414+M3418+M3422+M3426+M3430+M3434+M3438+M3442+M3446+M3450+M3454+M3458+M3462+M3466+M3470+M3474+M3478+M3482+M3486+M3490+M3494+M3498+M3502+M3506+M3510</f>
        <v>0</v>
      </c>
    </row>
    <row r="3414" spans="1:16" ht="13.2" customHeight="1">
      <c r="A3414" t="s">
        <v>40</v>
      </c>
      <c r="B3414" s="10" t="s">
        <v>53</v>
      </c>
      <c r="C3414" s="10" t="s">
        <v>2178</v>
      </c>
      <c r="E3414" s="27" t="s">
        <v>2179</v>
      </c>
      <c r="F3414" s="28" t="s">
        <v>67</v>
      </c>
      <c r="G3414" s="29">
        <v>1</v>
      </c>
      <c r="H3414" s="28">
        <v>0</v>
      </c>
      <c r="I3414" s="28">
        <f>ROUND(G3414*H3414,6)</f>
        <v>0</v>
      </c>
      <c r="L3414" s="30">
        <v>0</v>
      </c>
      <c r="M3414" s="31">
        <f>ROUND(ROUND(L3414,2)*ROUND(G3414,3),2)</f>
        <v>0</v>
      </c>
      <c r="N3414" s="28" t="s">
        <v>57</v>
      </c>
      <c r="O3414">
        <f>(M3414*21)/100</f>
        <v>0</v>
      </c>
      <c r="P3414" t="s">
        <v>47</v>
      </c>
    </row>
    <row r="3415" spans="1:5" ht="13.2" customHeight="1">
      <c r="A3415" s="32" t="s">
        <v>48</v>
      </c>
      <c r="E3415" s="33" t="s">
        <v>2179</v>
      </c>
    </row>
    <row r="3416" spans="1:5" ht="13.2" customHeight="1">
      <c r="A3416" s="32" t="s">
        <v>49</v>
      </c>
      <c r="E3416" s="34" t="s">
        <v>43</v>
      </c>
    </row>
    <row r="3417" ht="13.2" customHeight="1">
      <c r="E3417" s="33" t="s">
        <v>43</v>
      </c>
    </row>
    <row r="3418" spans="1:16" ht="13.2" customHeight="1">
      <c r="A3418" t="s">
        <v>40</v>
      </c>
      <c r="B3418" s="10" t="s">
        <v>64</v>
      </c>
      <c r="C3418" s="10" t="s">
        <v>2225</v>
      </c>
      <c r="E3418" s="27" t="s">
        <v>2226</v>
      </c>
      <c r="F3418" s="28" t="s">
        <v>81</v>
      </c>
      <c r="G3418" s="29">
        <v>420</v>
      </c>
      <c r="H3418" s="28">
        <v>0</v>
      </c>
      <c r="I3418" s="28">
        <f>ROUND(G3418*H3418,6)</f>
        <v>0</v>
      </c>
      <c r="L3418" s="30">
        <v>0</v>
      </c>
      <c r="M3418" s="31">
        <f>ROUND(ROUND(L3418,2)*ROUND(G3418,3),2)</f>
        <v>0</v>
      </c>
      <c r="N3418" s="28" t="s">
        <v>57</v>
      </c>
      <c r="O3418">
        <f>(M3418*21)/100</f>
        <v>0</v>
      </c>
      <c r="P3418" t="s">
        <v>47</v>
      </c>
    </row>
    <row r="3419" spans="1:5" ht="13.2" customHeight="1">
      <c r="A3419" s="32" t="s">
        <v>48</v>
      </c>
      <c r="E3419" s="33" t="s">
        <v>2226</v>
      </c>
    </row>
    <row r="3420" spans="1:5" ht="13.2" customHeight="1">
      <c r="A3420" s="32" t="s">
        <v>49</v>
      </c>
      <c r="E3420" s="34" t="s">
        <v>43</v>
      </c>
    </row>
    <row r="3421" ht="13.2" customHeight="1">
      <c r="E3421" s="33" t="s">
        <v>43</v>
      </c>
    </row>
    <row r="3422" spans="1:16" ht="13.2" customHeight="1">
      <c r="A3422" t="s">
        <v>40</v>
      </c>
      <c r="B3422" s="10" t="s">
        <v>229</v>
      </c>
      <c r="C3422" s="10" t="s">
        <v>2410</v>
      </c>
      <c r="E3422" s="27" t="s">
        <v>2411</v>
      </c>
      <c r="F3422" s="28" t="s">
        <v>67</v>
      </c>
      <c r="G3422" s="29">
        <v>1</v>
      </c>
      <c r="H3422" s="28">
        <v>0</v>
      </c>
      <c r="I3422" s="28">
        <f>ROUND(G3422*H3422,6)</f>
        <v>0</v>
      </c>
      <c r="L3422" s="30">
        <v>0</v>
      </c>
      <c r="M3422" s="31">
        <f>ROUND(ROUND(L3422,2)*ROUND(G3422,3),2)</f>
        <v>0</v>
      </c>
      <c r="N3422" s="28" t="s">
        <v>57</v>
      </c>
      <c r="O3422">
        <f>(M3422*21)/100</f>
        <v>0</v>
      </c>
      <c r="P3422" t="s">
        <v>47</v>
      </c>
    </row>
    <row r="3423" spans="1:5" ht="13.2" customHeight="1">
      <c r="A3423" s="32" t="s">
        <v>48</v>
      </c>
      <c r="E3423" s="33" t="s">
        <v>2411</v>
      </c>
    </row>
    <row r="3424" spans="1:5" ht="13.2" customHeight="1">
      <c r="A3424" s="32" t="s">
        <v>49</v>
      </c>
      <c r="E3424" s="34" t="s">
        <v>43</v>
      </c>
    </row>
    <row r="3425" ht="13.2" customHeight="1">
      <c r="E3425" s="33" t="s">
        <v>43</v>
      </c>
    </row>
    <row r="3426" spans="1:16" ht="13.2" customHeight="1">
      <c r="A3426" t="s">
        <v>40</v>
      </c>
      <c r="B3426" s="10" t="s">
        <v>78</v>
      </c>
      <c r="C3426" s="10" t="s">
        <v>2412</v>
      </c>
      <c r="E3426" s="27" t="s">
        <v>2413</v>
      </c>
      <c r="F3426" s="28" t="s">
        <v>81</v>
      </c>
      <c r="G3426" s="29">
        <v>63</v>
      </c>
      <c r="H3426" s="28">
        <v>0.00012</v>
      </c>
      <c r="I3426" s="28">
        <f>ROUND(G3426*H3426,6)</f>
        <v>0.00756</v>
      </c>
      <c r="L3426" s="30">
        <v>0</v>
      </c>
      <c r="M3426" s="31">
        <f>ROUND(ROUND(L3426,2)*ROUND(G3426,3),2)</f>
        <v>0</v>
      </c>
      <c r="N3426" s="28" t="s">
        <v>52</v>
      </c>
      <c r="O3426">
        <f>(M3426*21)/100</f>
        <v>0</v>
      </c>
      <c r="P3426" t="s">
        <v>47</v>
      </c>
    </row>
    <row r="3427" spans="1:5" ht="13.2" customHeight="1">
      <c r="A3427" s="32" t="s">
        <v>48</v>
      </c>
      <c r="E3427" s="33" t="s">
        <v>2413</v>
      </c>
    </row>
    <row r="3428" spans="1:5" ht="13.2" customHeight="1">
      <c r="A3428" s="32" t="s">
        <v>49</v>
      </c>
      <c r="E3428" s="34" t="s">
        <v>43</v>
      </c>
    </row>
    <row r="3429" ht="13.2" customHeight="1">
      <c r="E3429" s="33" t="s">
        <v>43</v>
      </c>
    </row>
    <row r="3430" spans="1:16" ht="13.2" customHeight="1">
      <c r="A3430" t="s">
        <v>40</v>
      </c>
      <c r="B3430" s="10" t="s">
        <v>86</v>
      </c>
      <c r="C3430" s="10" t="s">
        <v>2414</v>
      </c>
      <c r="E3430" s="27" t="s">
        <v>2415</v>
      </c>
      <c r="F3430" s="28" t="s">
        <v>81</v>
      </c>
      <c r="G3430" s="29">
        <v>367.5</v>
      </c>
      <c r="H3430" s="28">
        <v>5E-05</v>
      </c>
      <c r="I3430" s="28">
        <f>ROUND(G3430*H3430,6)</f>
        <v>0.018375</v>
      </c>
      <c r="L3430" s="30">
        <v>0</v>
      </c>
      <c r="M3430" s="31">
        <f>ROUND(ROUND(L3430,2)*ROUND(G3430,3),2)</f>
        <v>0</v>
      </c>
      <c r="N3430" s="28" t="s">
        <v>52</v>
      </c>
      <c r="O3430">
        <f>(M3430*21)/100</f>
        <v>0</v>
      </c>
      <c r="P3430" t="s">
        <v>47</v>
      </c>
    </row>
    <row r="3431" spans="1:5" ht="13.2" customHeight="1">
      <c r="A3431" s="32" t="s">
        <v>48</v>
      </c>
      <c r="E3431" s="33" t="s">
        <v>2415</v>
      </c>
    </row>
    <row r="3432" spans="1:5" ht="26.4" customHeight="1">
      <c r="A3432" s="32" t="s">
        <v>49</v>
      </c>
      <c r="E3432" s="34" t="s">
        <v>2416</v>
      </c>
    </row>
    <row r="3433" ht="13.2" customHeight="1">
      <c r="E3433" s="33" t="s">
        <v>43</v>
      </c>
    </row>
    <row r="3434" spans="1:16" ht="13.2" customHeight="1">
      <c r="A3434" t="s">
        <v>40</v>
      </c>
      <c r="B3434" s="10" t="s">
        <v>90</v>
      </c>
      <c r="C3434" s="10" t="s">
        <v>2417</v>
      </c>
      <c r="E3434" s="27" t="s">
        <v>2418</v>
      </c>
      <c r="F3434" s="28" t="s">
        <v>81</v>
      </c>
      <c r="G3434" s="29">
        <v>31.5</v>
      </c>
      <c r="H3434" s="28">
        <v>0.00011</v>
      </c>
      <c r="I3434" s="28">
        <f>ROUND(G3434*H3434,6)</f>
        <v>0.003465</v>
      </c>
      <c r="L3434" s="30">
        <v>0</v>
      </c>
      <c r="M3434" s="31">
        <f>ROUND(ROUND(L3434,2)*ROUND(G3434,3),2)</f>
        <v>0</v>
      </c>
      <c r="N3434" s="28" t="s">
        <v>52</v>
      </c>
      <c r="O3434">
        <f>(M3434*21)/100</f>
        <v>0</v>
      </c>
      <c r="P3434" t="s">
        <v>47</v>
      </c>
    </row>
    <row r="3435" spans="1:5" ht="13.2" customHeight="1">
      <c r="A3435" s="32" t="s">
        <v>48</v>
      </c>
      <c r="E3435" s="33" t="s">
        <v>2418</v>
      </c>
    </row>
    <row r="3436" spans="1:5" ht="26.4" customHeight="1">
      <c r="A3436" s="32" t="s">
        <v>49</v>
      </c>
      <c r="E3436" s="34" t="s">
        <v>2419</v>
      </c>
    </row>
    <row r="3437" ht="13.2" customHeight="1">
      <c r="E3437" s="33" t="s">
        <v>43</v>
      </c>
    </row>
    <row r="3438" spans="1:16" ht="13.2" customHeight="1">
      <c r="A3438" t="s">
        <v>40</v>
      </c>
      <c r="B3438" s="10" t="s">
        <v>107</v>
      </c>
      <c r="C3438" s="10" t="s">
        <v>2420</v>
      </c>
      <c r="E3438" s="27" t="s">
        <v>2421</v>
      </c>
      <c r="F3438" s="28" t="s">
        <v>67</v>
      </c>
      <c r="G3438" s="29">
        <v>1</v>
      </c>
      <c r="H3438" s="28">
        <v>6E-05</v>
      </c>
      <c r="I3438" s="28">
        <f>ROUND(G3438*H3438,6)</f>
        <v>6E-05</v>
      </c>
      <c r="L3438" s="30">
        <v>0</v>
      </c>
      <c r="M3438" s="31">
        <f>ROUND(ROUND(L3438,2)*ROUND(G3438,3),2)</f>
        <v>0</v>
      </c>
      <c r="N3438" s="28" t="s">
        <v>52</v>
      </c>
      <c r="O3438">
        <f>(M3438*21)/100</f>
        <v>0</v>
      </c>
      <c r="P3438" t="s">
        <v>47</v>
      </c>
    </row>
    <row r="3439" spans="1:5" ht="13.2" customHeight="1">
      <c r="A3439" s="32" t="s">
        <v>48</v>
      </c>
      <c r="E3439" s="33" t="s">
        <v>2421</v>
      </c>
    </row>
    <row r="3440" spans="1:5" ht="13.2" customHeight="1">
      <c r="A3440" s="32" t="s">
        <v>49</v>
      </c>
      <c r="E3440" s="34" t="s">
        <v>43</v>
      </c>
    </row>
    <row r="3441" ht="13.2" customHeight="1">
      <c r="E3441" s="33" t="s">
        <v>43</v>
      </c>
    </row>
    <row r="3442" spans="1:16" ht="13.2" customHeight="1">
      <c r="A3442" t="s">
        <v>40</v>
      </c>
      <c r="B3442" s="10" t="s">
        <v>71</v>
      </c>
      <c r="C3442" s="10" t="s">
        <v>2422</v>
      </c>
      <c r="E3442" s="27" t="s">
        <v>2423</v>
      </c>
      <c r="F3442" s="28" t="s">
        <v>81</v>
      </c>
      <c r="G3442" s="29">
        <v>252</v>
      </c>
      <c r="H3442" s="28">
        <v>4E-05</v>
      </c>
      <c r="I3442" s="28">
        <f>ROUND(G3442*H3442,6)</f>
        <v>0.01008</v>
      </c>
      <c r="L3442" s="30">
        <v>0</v>
      </c>
      <c r="M3442" s="31">
        <f>ROUND(ROUND(L3442,2)*ROUND(G3442,3),2)</f>
        <v>0</v>
      </c>
      <c r="N3442" s="28" t="s">
        <v>52</v>
      </c>
      <c r="O3442">
        <f>(M3442*21)/100</f>
        <v>0</v>
      </c>
      <c r="P3442" t="s">
        <v>47</v>
      </c>
    </row>
    <row r="3443" spans="1:5" ht="13.2" customHeight="1">
      <c r="A3443" s="32" t="s">
        <v>48</v>
      </c>
      <c r="E3443" s="33" t="s">
        <v>2423</v>
      </c>
    </row>
    <row r="3444" spans="1:5" ht="13.2" customHeight="1">
      <c r="A3444" s="32" t="s">
        <v>49</v>
      </c>
      <c r="E3444" s="34" t="s">
        <v>43</v>
      </c>
    </row>
    <row r="3445" ht="13.2" customHeight="1">
      <c r="E3445" s="33" t="s">
        <v>43</v>
      </c>
    </row>
    <row r="3446" spans="1:16" ht="13.2" customHeight="1">
      <c r="A3446" t="s">
        <v>40</v>
      </c>
      <c r="B3446" s="10" t="s">
        <v>127</v>
      </c>
      <c r="C3446" s="10" t="s">
        <v>2424</v>
      </c>
      <c r="E3446" s="27" t="s">
        <v>2425</v>
      </c>
      <c r="F3446" s="28" t="s">
        <v>67</v>
      </c>
      <c r="G3446" s="29">
        <v>1</v>
      </c>
      <c r="H3446" s="28">
        <v>0.00034</v>
      </c>
      <c r="I3446" s="28">
        <f>ROUND(G3446*H3446,6)</f>
        <v>0.00034</v>
      </c>
      <c r="L3446" s="30">
        <v>0</v>
      </c>
      <c r="M3446" s="31">
        <f>ROUND(ROUND(L3446,2)*ROUND(G3446,3),2)</f>
        <v>0</v>
      </c>
      <c r="N3446" s="28" t="s">
        <v>52</v>
      </c>
      <c r="O3446">
        <f>(M3446*21)/100</f>
        <v>0</v>
      </c>
      <c r="P3446" t="s">
        <v>47</v>
      </c>
    </row>
    <row r="3447" spans="1:5" ht="13.2" customHeight="1">
      <c r="A3447" s="32" t="s">
        <v>48</v>
      </c>
      <c r="E3447" s="33" t="s">
        <v>2425</v>
      </c>
    </row>
    <row r="3448" spans="1:5" ht="13.2" customHeight="1">
      <c r="A3448" s="32" t="s">
        <v>49</v>
      </c>
      <c r="E3448" s="34" t="s">
        <v>43</v>
      </c>
    </row>
    <row r="3449" ht="13.2" customHeight="1">
      <c r="E3449" s="33" t="s">
        <v>43</v>
      </c>
    </row>
    <row r="3450" spans="1:16" ht="13.2" customHeight="1">
      <c r="A3450" t="s">
        <v>40</v>
      </c>
      <c r="B3450" s="10" t="s">
        <v>113</v>
      </c>
      <c r="C3450" s="10" t="s">
        <v>2426</v>
      </c>
      <c r="E3450" s="27" t="s">
        <v>2427</v>
      </c>
      <c r="F3450" s="28" t="s">
        <v>67</v>
      </c>
      <c r="G3450" s="29">
        <v>2</v>
      </c>
      <c r="H3450" s="28">
        <v>0.0004</v>
      </c>
      <c r="I3450" s="28">
        <f>ROUND(G3450*H3450,6)</f>
        <v>0.0008</v>
      </c>
      <c r="L3450" s="30">
        <v>0</v>
      </c>
      <c r="M3450" s="31">
        <f>ROUND(ROUND(L3450,2)*ROUND(G3450,3),2)</f>
        <v>0</v>
      </c>
      <c r="N3450" s="28" t="s">
        <v>52</v>
      </c>
      <c r="O3450">
        <f>(M3450*21)/100</f>
        <v>0</v>
      </c>
      <c r="P3450" t="s">
        <v>47</v>
      </c>
    </row>
    <row r="3451" spans="1:5" ht="13.2" customHeight="1">
      <c r="A3451" s="32" t="s">
        <v>48</v>
      </c>
      <c r="E3451" s="33" t="s">
        <v>2427</v>
      </c>
    </row>
    <row r="3452" spans="1:5" ht="13.2" customHeight="1">
      <c r="A3452" s="32" t="s">
        <v>49</v>
      </c>
      <c r="E3452" s="34" t="s">
        <v>43</v>
      </c>
    </row>
    <row r="3453" ht="13.2" customHeight="1">
      <c r="E3453" s="33" t="s">
        <v>43</v>
      </c>
    </row>
    <row r="3454" spans="1:16" ht="13.2" customHeight="1">
      <c r="A3454" t="s">
        <v>40</v>
      </c>
      <c r="B3454" s="10" t="s">
        <v>118</v>
      </c>
      <c r="C3454" s="10" t="s">
        <v>2428</v>
      </c>
      <c r="E3454" s="27" t="s">
        <v>2429</v>
      </c>
      <c r="F3454" s="28" t="s">
        <v>67</v>
      </c>
      <c r="G3454" s="29">
        <v>3</v>
      </c>
      <c r="H3454" s="28">
        <v>0.0004</v>
      </c>
      <c r="I3454" s="28">
        <f>ROUND(G3454*H3454,6)</f>
        <v>0.0012</v>
      </c>
      <c r="L3454" s="30">
        <v>0</v>
      </c>
      <c r="M3454" s="31">
        <f>ROUND(ROUND(L3454,2)*ROUND(G3454,3),2)</f>
        <v>0</v>
      </c>
      <c r="N3454" s="28" t="s">
        <v>52</v>
      </c>
      <c r="O3454">
        <f>(M3454*21)/100</f>
        <v>0</v>
      </c>
      <c r="P3454" t="s">
        <v>47</v>
      </c>
    </row>
    <row r="3455" spans="1:5" ht="13.2" customHeight="1">
      <c r="A3455" s="32" t="s">
        <v>48</v>
      </c>
      <c r="E3455" s="33" t="s">
        <v>2429</v>
      </c>
    </row>
    <row r="3456" spans="1:5" ht="13.2" customHeight="1">
      <c r="A3456" s="32" t="s">
        <v>49</v>
      </c>
      <c r="E3456" s="34" t="s">
        <v>2430</v>
      </c>
    </row>
    <row r="3457" ht="13.2" customHeight="1">
      <c r="E3457" s="33" t="s">
        <v>43</v>
      </c>
    </row>
    <row r="3458" spans="1:16" ht="13.2" customHeight="1">
      <c r="A3458" t="s">
        <v>40</v>
      </c>
      <c r="B3458" s="10" t="s">
        <v>121</v>
      </c>
      <c r="C3458" s="10" t="s">
        <v>2431</v>
      </c>
      <c r="E3458" s="27" t="s">
        <v>2432</v>
      </c>
      <c r="F3458" s="28" t="s">
        <v>67</v>
      </c>
      <c r="G3458" s="29">
        <v>1</v>
      </c>
      <c r="H3458" s="28">
        <v>0.00015</v>
      </c>
      <c r="I3458" s="28">
        <f>ROUND(G3458*H3458,6)</f>
        <v>0.00015</v>
      </c>
      <c r="L3458" s="30">
        <v>0</v>
      </c>
      <c r="M3458" s="31">
        <f>ROUND(ROUND(L3458,2)*ROUND(G3458,3),2)</f>
        <v>0</v>
      </c>
      <c r="N3458" s="28" t="s">
        <v>57</v>
      </c>
      <c r="O3458">
        <f>(M3458*21)/100</f>
        <v>0</v>
      </c>
      <c r="P3458" t="s">
        <v>47</v>
      </c>
    </row>
    <row r="3459" spans="1:5" ht="13.2" customHeight="1">
      <c r="A3459" s="32" t="s">
        <v>48</v>
      </c>
      <c r="E3459" s="33" t="s">
        <v>2432</v>
      </c>
    </row>
    <row r="3460" spans="1:5" ht="13.2" customHeight="1">
      <c r="A3460" s="32" t="s">
        <v>49</v>
      </c>
      <c r="E3460" s="34" t="s">
        <v>43</v>
      </c>
    </row>
    <row r="3461" ht="13.2" customHeight="1">
      <c r="E3461" s="33" t="s">
        <v>43</v>
      </c>
    </row>
    <row r="3462" spans="1:16" ht="13.2" customHeight="1">
      <c r="A3462" t="s">
        <v>40</v>
      </c>
      <c r="B3462" s="10" t="s">
        <v>134</v>
      </c>
      <c r="C3462" s="10" t="s">
        <v>2433</v>
      </c>
      <c r="E3462" s="27" t="s">
        <v>2434</v>
      </c>
      <c r="F3462" s="28" t="s">
        <v>67</v>
      </c>
      <c r="G3462" s="29">
        <v>1</v>
      </c>
      <c r="H3462" s="28">
        <v>0.00015</v>
      </c>
      <c r="I3462" s="28">
        <f>ROUND(G3462*H3462,6)</f>
        <v>0.00015</v>
      </c>
      <c r="L3462" s="30">
        <v>0</v>
      </c>
      <c r="M3462" s="31">
        <f>ROUND(ROUND(L3462,2)*ROUND(G3462,3),2)</f>
        <v>0</v>
      </c>
      <c r="N3462" s="28" t="s">
        <v>57</v>
      </c>
      <c r="O3462">
        <f>(M3462*21)/100</f>
        <v>0</v>
      </c>
      <c r="P3462" t="s">
        <v>47</v>
      </c>
    </row>
    <row r="3463" spans="1:5" ht="13.2" customHeight="1">
      <c r="A3463" s="32" t="s">
        <v>48</v>
      </c>
      <c r="E3463" s="33" t="s">
        <v>2434</v>
      </c>
    </row>
    <row r="3464" spans="1:5" ht="13.2" customHeight="1">
      <c r="A3464" s="32" t="s">
        <v>49</v>
      </c>
      <c r="E3464" s="34" t="s">
        <v>43</v>
      </c>
    </row>
    <row r="3465" ht="13.2" customHeight="1">
      <c r="E3465" s="33" t="s">
        <v>43</v>
      </c>
    </row>
    <row r="3466" spans="1:16" ht="13.2" customHeight="1">
      <c r="A3466" t="s">
        <v>40</v>
      </c>
      <c r="B3466" s="10" t="s">
        <v>60</v>
      </c>
      <c r="C3466" s="10" t="s">
        <v>2277</v>
      </c>
      <c r="E3466" s="27" t="s">
        <v>2278</v>
      </c>
      <c r="F3466" s="28" t="s">
        <v>67</v>
      </c>
      <c r="G3466" s="29">
        <v>1</v>
      </c>
      <c r="H3466" s="28">
        <v>0</v>
      </c>
      <c r="I3466" s="28">
        <f>ROUND(G3466*H3466,6)</f>
        <v>0</v>
      </c>
      <c r="L3466" s="30">
        <v>0</v>
      </c>
      <c r="M3466" s="31">
        <f>ROUND(ROUND(L3466,2)*ROUND(G3466,3),2)</f>
        <v>0</v>
      </c>
      <c r="N3466" s="28" t="s">
        <v>57</v>
      </c>
      <c r="O3466">
        <f>(M3466*21)/100</f>
        <v>0</v>
      </c>
      <c r="P3466" t="s">
        <v>47</v>
      </c>
    </row>
    <row r="3467" spans="1:5" ht="13.2" customHeight="1">
      <c r="A3467" s="32" t="s">
        <v>48</v>
      </c>
      <c r="E3467" s="33" t="s">
        <v>2278</v>
      </c>
    </row>
    <row r="3468" spans="1:5" ht="13.2" customHeight="1">
      <c r="A3468" s="32" t="s">
        <v>49</v>
      </c>
      <c r="E3468" s="34" t="s">
        <v>43</v>
      </c>
    </row>
    <row r="3469" ht="13.2" customHeight="1">
      <c r="E3469" s="33" t="s">
        <v>43</v>
      </c>
    </row>
    <row r="3470" spans="1:16" ht="13.2" customHeight="1">
      <c r="A3470" t="s">
        <v>40</v>
      </c>
      <c r="B3470" s="10" t="s">
        <v>68</v>
      </c>
      <c r="C3470" s="10" t="s">
        <v>2435</v>
      </c>
      <c r="E3470" s="27" t="s">
        <v>2436</v>
      </c>
      <c r="F3470" s="28" t="s">
        <v>81</v>
      </c>
      <c r="G3470" s="29">
        <v>240</v>
      </c>
      <c r="H3470" s="28">
        <v>0</v>
      </c>
      <c r="I3470" s="28">
        <f>ROUND(G3470*H3470,6)</f>
        <v>0</v>
      </c>
      <c r="L3470" s="30">
        <v>0</v>
      </c>
      <c r="M3470" s="31">
        <f>ROUND(ROUND(L3470,2)*ROUND(G3470,3),2)</f>
        <v>0</v>
      </c>
      <c r="N3470" s="28" t="s">
        <v>52</v>
      </c>
      <c r="O3470">
        <f>(M3470*21)/100</f>
        <v>0</v>
      </c>
      <c r="P3470" t="s">
        <v>47</v>
      </c>
    </row>
    <row r="3471" spans="1:5" ht="13.2" customHeight="1">
      <c r="A3471" s="32" t="s">
        <v>48</v>
      </c>
      <c r="E3471" s="33" t="s">
        <v>2436</v>
      </c>
    </row>
    <row r="3472" spans="1:5" ht="13.2" customHeight="1">
      <c r="A3472" s="32" t="s">
        <v>49</v>
      </c>
      <c r="E3472" s="34" t="s">
        <v>43</v>
      </c>
    </row>
    <row r="3473" ht="13.2" customHeight="1">
      <c r="E3473" s="33" t="s">
        <v>43</v>
      </c>
    </row>
    <row r="3474" spans="1:16" ht="13.2" customHeight="1">
      <c r="A3474" t="s">
        <v>40</v>
      </c>
      <c r="B3474" s="10" t="s">
        <v>74</v>
      </c>
      <c r="C3474" s="10" t="s">
        <v>2437</v>
      </c>
      <c r="E3474" s="27" t="s">
        <v>2438</v>
      </c>
      <c r="F3474" s="28" t="s">
        <v>81</v>
      </c>
      <c r="G3474" s="29">
        <v>60</v>
      </c>
      <c r="H3474" s="28">
        <v>0</v>
      </c>
      <c r="I3474" s="28">
        <f>ROUND(G3474*H3474,6)</f>
        <v>0</v>
      </c>
      <c r="L3474" s="30">
        <v>0</v>
      </c>
      <c r="M3474" s="31">
        <f>ROUND(ROUND(L3474,2)*ROUND(G3474,3),2)</f>
        <v>0</v>
      </c>
      <c r="N3474" s="28" t="s">
        <v>52</v>
      </c>
      <c r="O3474">
        <f>(M3474*21)/100</f>
        <v>0</v>
      </c>
      <c r="P3474" t="s">
        <v>47</v>
      </c>
    </row>
    <row r="3475" spans="1:5" ht="13.2" customHeight="1">
      <c r="A3475" s="32" t="s">
        <v>48</v>
      </c>
      <c r="E3475" s="33" t="s">
        <v>2438</v>
      </c>
    </row>
    <row r="3476" spans="1:5" ht="13.2" customHeight="1">
      <c r="A3476" s="32" t="s">
        <v>49</v>
      </c>
      <c r="E3476" s="34" t="s">
        <v>43</v>
      </c>
    </row>
    <row r="3477" ht="13.2" customHeight="1">
      <c r="E3477" s="33" t="s">
        <v>43</v>
      </c>
    </row>
    <row r="3478" spans="1:16" ht="13.2" customHeight="1">
      <c r="A3478" t="s">
        <v>40</v>
      </c>
      <c r="B3478" s="10" t="s">
        <v>83</v>
      </c>
      <c r="C3478" s="10" t="s">
        <v>2439</v>
      </c>
      <c r="E3478" s="27" t="s">
        <v>2440</v>
      </c>
      <c r="F3478" s="28" t="s">
        <v>81</v>
      </c>
      <c r="G3478" s="29">
        <v>380</v>
      </c>
      <c r="H3478" s="28">
        <v>0</v>
      </c>
      <c r="I3478" s="28">
        <f>ROUND(G3478*H3478,6)</f>
        <v>0</v>
      </c>
      <c r="L3478" s="30">
        <v>0</v>
      </c>
      <c r="M3478" s="31">
        <f>ROUND(ROUND(L3478,2)*ROUND(G3478,3),2)</f>
        <v>0</v>
      </c>
      <c r="N3478" s="28" t="s">
        <v>52</v>
      </c>
      <c r="O3478">
        <f>(M3478*21)/100</f>
        <v>0</v>
      </c>
      <c r="P3478" t="s">
        <v>47</v>
      </c>
    </row>
    <row r="3479" spans="1:5" ht="13.2" customHeight="1">
      <c r="A3479" s="32" t="s">
        <v>48</v>
      </c>
      <c r="E3479" s="33" t="s">
        <v>2440</v>
      </c>
    </row>
    <row r="3480" spans="1:5" ht="39.6" customHeight="1">
      <c r="A3480" s="32" t="s">
        <v>49</v>
      </c>
      <c r="E3480" s="34" t="s">
        <v>2441</v>
      </c>
    </row>
    <row r="3481" ht="13.2" customHeight="1">
      <c r="E3481" s="33" t="s">
        <v>43</v>
      </c>
    </row>
    <row r="3482" spans="1:16" ht="13.2" customHeight="1">
      <c r="A3482" t="s">
        <v>40</v>
      </c>
      <c r="B3482" s="10" t="s">
        <v>96</v>
      </c>
      <c r="C3482" s="10" t="s">
        <v>2442</v>
      </c>
      <c r="E3482" s="27" t="s">
        <v>2443</v>
      </c>
      <c r="F3482" s="28" t="s">
        <v>67</v>
      </c>
      <c r="G3482" s="29">
        <v>1</v>
      </c>
      <c r="H3482" s="28">
        <v>0</v>
      </c>
      <c r="I3482" s="28">
        <f>ROUND(G3482*H3482,6)</f>
        <v>0</v>
      </c>
      <c r="L3482" s="30">
        <v>0</v>
      </c>
      <c r="M3482" s="31">
        <f>ROUND(ROUND(L3482,2)*ROUND(G3482,3),2)</f>
        <v>0</v>
      </c>
      <c r="N3482" s="28" t="s">
        <v>52</v>
      </c>
      <c r="O3482">
        <f>(M3482*21)/100</f>
        <v>0</v>
      </c>
      <c r="P3482" t="s">
        <v>47</v>
      </c>
    </row>
    <row r="3483" spans="1:5" ht="13.2" customHeight="1">
      <c r="A3483" s="32" t="s">
        <v>48</v>
      </c>
      <c r="E3483" s="33" t="s">
        <v>2443</v>
      </c>
    </row>
    <row r="3484" spans="1:5" ht="13.2" customHeight="1">
      <c r="A3484" s="32" t="s">
        <v>49</v>
      </c>
      <c r="E3484" s="34" t="s">
        <v>43</v>
      </c>
    </row>
    <row r="3485" ht="13.2" customHeight="1">
      <c r="E3485" s="33" t="s">
        <v>43</v>
      </c>
    </row>
    <row r="3486" spans="1:16" ht="13.2" customHeight="1">
      <c r="A3486" t="s">
        <v>40</v>
      </c>
      <c r="B3486" s="10" t="s">
        <v>102</v>
      </c>
      <c r="C3486" s="10" t="s">
        <v>2444</v>
      </c>
      <c r="E3486" s="27" t="s">
        <v>2445</v>
      </c>
      <c r="F3486" s="28" t="s">
        <v>67</v>
      </c>
      <c r="G3486" s="29">
        <v>1</v>
      </c>
      <c r="H3486" s="28">
        <v>0</v>
      </c>
      <c r="I3486" s="28">
        <f>ROUND(G3486*H3486,6)</f>
        <v>0</v>
      </c>
      <c r="L3486" s="30">
        <v>0</v>
      </c>
      <c r="M3486" s="31">
        <f>ROUND(ROUND(L3486,2)*ROUND(G3486,3),2)</f>
        <v>0</v>
      </c>
      <c r="N3486" s="28" t="s">
        <v>52</v>
      </c>
      <c r="O3486">
        <f>(M3486*21)/100</f>
        <v>0</v>
      </c>
      <c r="P3486" t="s">
        <v>47</v>
      </c>
    </row>
    <row r="3487" spans="1:5" ht="13.2" customHeight="1">
      <c r="A3487" s="32" t="s">
        <v>48</v>
      </c>
      <c r="E3487" s="33" t="s">
        <v>2445</v>
      </c>
    </row>
    <row r="3488" spans="1:5" ht="13.2" customHeight="1">
      <c r="A3488" s="32" t="s">
        <v>49</v>
      </c>
      <c r="E3488" s="34" t="s">
        <v>43</v>
      </c>
    </row>
    <row r="3489" ht="13.2" customHeight="1">
      <c r="E3489" s="33" t="s">
        <v>43</v>
      </c>
    </row>
    <row r="3490" spans="1:16" ht="13.2" customHeight="1">
      <c r="A3490" t="s">
        <v>40</v>
      </c>
      <c r="B3490" s="10" t="s">
        <v>110</v>
      </c>
      <c r="C3490" s="10" t="s">
        <v>2446</v>
      </c>
      <c r="E3490" s="27" t="s">
        <v>2447</v>
      </c>
      <c r="F3490" s="28" t="s">
        <v>67</v>
      </c>
      <c r="G3490" s="29">
        <v>5</v>
      </c>
      <c r="H3490" s="28">
        <v>0</v>
      </c>
      <c r="I3490" s="28">
        <f>ROUND(G3490*H3490,6)</f>
        <v>0</v>
      </c>
      <c r="L3490" s="30">
        <v>0</v>
      </c>
      <c r="M3490" s="31">
        <f>ROUND(ROUND(L3490,2)*ROUND(G3490,3),2)</f>
        <v>0</v>
      </c>
      <c r="N3490" s="28" t="s">
        <v>52</v>
      </c>
      <c r="O3490">
        <f>(M3490*21)/100</f>
        <v>0</v>
      </c>
      <c r="P3490" t="s">
        <v>47</v>
      </c>
    </row>
    <row r="3491" spans="1:5" ht="13.2" customHeight="1">
      <c r="A3491" s="32" t="s">
        <v>48</v>
      </c>
      <c r="E3491" s="33" t="s">
        <v>2447</v>
      </c>
    </row>
    <row r="3492" spans="1:5" ht="52.8" customHeight="1">
      <c r="A3492" s="32" t="s">
        <v>49</v>
      </c>
      <c r="E3492" s="34" t="s">
        <v>2448</v>
      </c>
    </row>
    <row r="3493" ht="13.2" customHeight="1">
      <c r="E3493" s="33" t="s">
        <v>43</v>
      </c>
    </row>
    <row r="3494" spans="1:16" ht="13.2" customHeight="1">
      <c r="A3494" t="s">
        <v>40</v>
      </c>
      <c r="B3494" s="10" t="s">
        <v>124</v>
      </c>
      <c r="C3494" s="10" t="s">
        <v>2449</v>
      </c>
      <c r="E3494" s="27" t="s">
        <v>2450</v>
      </c>
      <c r="F3494" s="28" t="s">
        <v>67</v>
      </c>
      <c r="G3494" s="29">
        <v>1</v>
      </c>
      <c r="H3494" s="28">
        <v>0</v>
      </c>
      <c r="I3494" s="28">
        <f>ROUND(G3494*H3494,6)</f>
        <v>0</v>
      </c>
      <c r="L3494" s="30">
        <v>0</v>
      </c>
      <c r="M3494" s="31">
        <f>ROUND(ROUND(L3494,2)*ROUND(G3494,3),2)</f>
        <v>0</v>
      </c>
      <c r="N3494" s="28" t="s">
        <v>52</v>
      </c>
      <c r="O3494">
        <f>(M3494*21)/100</f>
        <v>0</v>
      </c>
      <c r="P3494" t="s">
        <v>47</v>
      </c>
    </row>
    <row r="3495" spans="1:5" ht="13.2" customHeight="1">
      <c r="A3495" s="32" t="s">
        <v>48</v>
      </c>
      <c r="E3495" s="33" t="s">
        <v>2450</v>
      </c>
    </row>
    <row r="3496" spans="1:5" ht="13.2" customHeight="1">
      <c r="A3496" s="32" t="s">
        <v>49</v>
      </c>
      <c r="E3496" s="34" t="s">
        <v>43</v>
      </c>
    </row>
    <row r="3497" ht="13.2" customHeight="1">
      <c r="E3497" s="33" t="s">
        <v>43</v>
      </c>
    </row>
    <row r="3498" spans="1:16" ht="13.2" customHeight="1">
      <c r="A3498" t="s">
        <v>40</v>
      </c>
      <c r="B3498" s="10" t="s">
        <v>130</v>
      </c>
      <c r="C3498" s="10" t="s">
        <v>2451</v>
      </c>
      <c r="E3498" s="27" t="s">
        <v>2452</v>
      </c>
      <c r="F3498" s="28" t="s">
        <v>67</v>
      </c>
      <c r="G3498" s="29">
        <v>2</v>
      </c>
      <c r="H3498" s="28">
        <v>0</v>
      </c>
      <c r="I3498" s="28">
        <f>ROUND(G3498*H3498,6)</f>
        <v>0</v>
      </c>
      <c r="L3498" s="30">
        <v>0</v>
      </c>
      <c r="M3498" s="31">
        <f>ROUND(ROUND(L3498,2)*ROUND(G3498,3),2)</f>
        <v>0</v>
      </c>
      <c r="N3498" s="28" t="s">
        <v>52</v>
      </c>
      <c r="O3498">
        <f>(M3498*21)/100</f>
        <v>0</v>
      </c>
      <c r="P3498" t="s">
        <v>47</v>
      </c>
    </row>
    <row r="3499" spans="1:5" ht="13.2" customHeight="1">
      <c r="A3499" s="32" t="s">
        <v>48</v>
      </c>
      <c r="E3499" s="33" t="s">
        <v>2452</v>
      </c>
    </row>
    <row r="3500" spans="1:5" ht="13.2" customHeight="1">
      <c r="A3500" s="32" t="s">
        <v>49</v>
      </c>
      <c r="E3500" s="34" t="s">
        <v>43</v>
      </c>
    </row>
    <row r="3501" ht="13.2" customHeight="1">
      <c r="E3501" s="33" t="s">
        <v>43</v>
      </c>
    </row>
    <row r="3502" spans="1:16" ht="13.2" customHeight="1">
      <c r="A3502" t="s">
        <v>40</v>
      </c>
      <c r="B3502" s="10" t="s">
        <v>137</v>
      </c>
      <c r="C3502" s="10" t="s">
        <v>2453</v>
      </c>
      <c r="E3502" s="27" t="s">
        <v>2454</v>
      </c>
      <c r="F3502" s="28" t="s">
        <v>67</v>
      </c>
      <c r="G3502" s="29">
        <v>1</v>
      </c>
      <c r="H3502" s="28">
        <v>0</v>
      </c>
      <c r="I3502" s="28">
        <f>ROUND(G3502*H3502,6)</f>
        <v>0</v>
      </c>
      <c r="L3502" s="30">
        <v>0</v>
      </c>
      <c r="M3502" s="31">
        <f>ROUND(ROUND(L3502,2)*ROUND(G3502,3),2)</f>
        <v>0</v>
      </c>
      <c r="N3502" s="28" t="s">
        <v>57</v>
      </c>
      <c r="O3502">
        <f>(M3502*21)/100</f>
        <v>0</v>
      </c>
      <c r="P3502" t="s">
        <v>47</v>
      </c>
    </row>
    <row r="3503" spans="1:5" ht="13.2" customHeight="1">
      <c r="A3503" s="32" t="s">
        <v>48</v>
      </c>
      <c r="E3503" s="33" t="s">
        <v>2454</v>
      </c>
    </row>
    <row r="3504" spans="1:5" ht="13.2" customHeight="1">
      <c r="A3504" s="32" t="s">
        <v>49</v>
      </c>
      <c r="E3504" s="34" t="s">
        <v>43</v>
      </c>
    </row>
    <row r="3505" ht="13.2" customHeight="1">
      <c r="E3505" s="33" t="s">
        <v>43</v>
      </c>
    </row>
    <row r="3506" spans="1:16" ht="13.2" customHeight="1">
      <c r="A3506" t="s">
        <v>40</v>
      </c>
      <c r="B3506" s="10" t="s">
        <v>99</v>
      </c>
      <c r="C3506" s="10" t="s">
        <v>2455</v>
      </c>
      <c r="E3506" s="27" t="s">
        <v>2456</v>
      </c>
      <c r="F3506" s="28" t="s">
        <v>67</v>
      </c>
      <c r="G3506" s="29">
        <v>1</v>
      </c>
      <c r="H3506" s="28">
        <v>0</v>
      </c>
      <c r="I3506" s="28">
        <f>ROUND(G3506*H3506,6)</f>
        <v>0</v>
      </c>
      <c r="L3506" s="30">
        <v>0</v>
      </c>
      <c r="M3506" s="31">
        <f>ROUND(ROUND(L3506,2)*ROUND(G3506,3),2)</f>
        <v>0</v>
      </c>
      <c r="N3506" s="28" t="s">
        <v>57</v>
      </c>
      <c r="O3506">
        <f>(M3506*21)/100</f>
        <v>0</v>
      </c>
      <c r="P3506" t="s">
        <v>47</v>
      </c>
    </row>
    <row r="3507" spans="1:5" ht="13.2" customHeight="1">
      <c r="A3507" s="32" t="s">
        <v>48</v>
      </c>
      <c r="E3507" s="33" t="s">
        <v>2456</v>
      </c>
    </row>
    <row r="3508" spans="1:5" ht="13.2" customHeight="1">
      <c r="A3508" s="32" t="s">
        <v>49</v>
      </c>
      <c r="E3508" s="34" t="s">
        <v>43</v>
      </c>
    </row>
    <row r="3509" ht="13.2" customHeight="1">
      <c r="E3509" s="33" t="s">
        <v>43</v>
      </c>
    </row>
    <row r="3510" spans="1:16" ht="13.2" customHeight="1">
      <c r="A3510" t="s">
        <v>40</v>
      </c>
      <c r="B3510" s="10" t="s">
        <v>233</v>
      </c>
      <c r="C3510" s="10" t="s">
        <v>2457</v>
      </c>
      <c r="E3510" s="27" t="s">
        <v>2411</v>
      </c>
      <c r="F3510" s="28" t="s">
        <v>67</v>
      </c>
      <c r="G3510" s="29">
        <v>1</v>
      </c>
      <c r="H3510" s="28">
        <v>0</v>
      </c>
      <c r="I3510" s="28">
        <f>ROUND(G3510*H3510,6)</f>
        <v>0</v>
      </c>
      <c r="L3510" s="30">
        <v>0</v>
      </c>
      <c r="M3510" s="31">
        <f>ROUND(ROUND(L3510,2)*ROUND(G3510,3),2)</f>
        <v>0</v>
      </c>
      <c r="N3510" s="28" t="s">
        <v>57</v>
      </c>
      <c r="O3510">
        <f>(M3510*21)/100</f>
        <v>0</v>
      </c>
      <c r="P3510" t="s">
        <v>47</v>
      </c>
    </row>
    <row r="3511" spans="1:5" ht="13.2" customHeight="1">
      <c r="A3511" s="32" t="s">
        <v>48</v>
      </c>
      <c r="E3511" s="33" t="s">
        <v>2411</v>
      </c>
    </row>
    <row r="3512" spans="1:5" ht="13.2" customHeight="1">
      <c r="A3512" s="32" t="s">
        <v>49</v>
      </c>
      <c r="E3512" s="34" t="s">
        <v>43</v>
      </c>
    </row>
    <row r="3513" ht="13.2" customHeight="1">
      <c r="E3513" s="33" t="s">
        <v>43</v>
      </c>
    </row>
    <row r="3514" spans="1:13" ht="13.2" customHeight="1">
      <c r="A3514" t="s">
        <v>37</v>
      </c>
      <c r="C3514" s="11" t="s">
        <v>2458</v>
      </c>
      <c r="E3514" s="35" t="s">
        <v>2459</v>
      </c>
      <c r="J3514" s="31">
        <f>0</f>
        <v>0</v>
      </c>
      <c r="K3514" s="31">
        <f>0</f>
        <v>0</v>
      </c>
      <c r="L3514" s="31">
        <f>0+L3515+L3519+L3523+L3527+L3531</f>
        <v>0</v>
      </c>
      <c r="M3514" s="31">
        <f>0+M3515+M3519+M3523+M3527+M3531</f>
        <v>0</v>
      </c>
    </row>
    <row r="3515" spans="1:16" ht="13.2" customHeight="1">
      <c r="A3515" t="s">
        <v>40</v>
      </c>
      <c r="B3515" s="10" t="s">
        <v>248</v>
      </c>
      <c r="C3515" s="10" t="s">
        <v>2460</v>
      </c>
      <c r="E3515" s="27" t="s">
        <v>2461</v>
      </c>
      <c r="F3515" s="28" t="s">
        <v>67</v>
      </c>
      <c r="G3515" s="29">
        <v>1</v>
      </c>
      <c r="H3515" s="28">
        <v>0.00095</v>
      </c>
      <c r="I3515" s="28">
        <f>ROUND(G3515*H3515,6)</f>
        <v>0.00095</v>
      </c>
      <c r="L3515" s="30">
        <v>0</v>
      </c>
      <c r="M3515" s="31">
        <f>ROUND(ROUND(L3515,2)*ROUND(G3515,3),2)</f>
        <v>0</v>
      </c>
      <c r="N3515" s="28" t="s">
        <v>52</v>
      </c>
      <c r="O3515">
        <f>(M3515*21)/100</f>
        <v>0</v>
      </c>
      <c r="P3515" t="s">
        <v>47</v>
      </c>
    </row>
    <row r="3516" spans="1:5" ht="13.2" customHeight="1">
      <c r="A3516" s="32" t="s">
        <v>48</v>
      </c>
      <c r="E3516" s="33" t="s">
        <v>2461</v>
      </c>
    </row>
    <row r="3517" spans="1:5" ht="13.2" customHeight="1">
      <c r="A3517" s="32" t="s">
        <v>49</v>
      </c>
      <c r="E3517" s="34" t="s">
        <v>43</v>
      </c>
    </row>
    <row r="3518" ht="13.2" customHeight="1">
      <c r="E3518" s="33" t="s">
        <v>43</v>
      </c>
    </row>
    <row r="3519" spans="1:16" ht="13.2" customHeight="1">
      <c r="A3519" t="s">
        <v>40</v>
      </c>
      <c r="B3519" s="10" t="s">
        <v>237</v>
      </c>
      <c r="C3519" s="10" t="s">
        <v>2462</v>
      </c>
      <c r="E3519" s="27" t="s">
        <v>2463</v>
      </c>
      <c r="F3519" s="28" t="s">
        <v>81</v>
      </c>
      <c r="G3519" s="29">
        <v>20</v>
      </c>
      <c r="H3519" s="28">
        <v>0</v>
      </c>
      <c r="I3519" s="28">
        <f>ROUND(G3519*H3519,6)</f>
        <v>0</v>
      </c>
      <c r="L3519" s="30">
        <v>0</v>
      </c>
      <c r="M3519" s="31">
        <f>ROUND(ROUND(L3519,2)*ROUND(G3519,3),2)</f>
        <v>0</v>
      </c>
      <c r="N3519" s="28" t="s">
        <v>52</v>
      </c>
      <c r="O3519">
        <f>(M3519*21)/100</f>
        <v>0</v>
      </c>
      <c r="P3519" t="s">
        <v>47</v>
      </c>
    </row>
    <row r="3520" spans="1:5" ht="13.2" customHeight="1">
      <c r="A3520" s="32" t="s">
        <v>48</v>
      </c>
      <c r="E3520" s="33" t="s">
        <v>2463</v>
      </c>
    </row>
    <row r="3521" spans="1:5" ht="13.2" customHeight="1">
      <c r="A3521" s="32" t="s">
        <v>49</v>
      </c>
      <c r="E3521" s="34" t="s">
        <v>43</v>
      </c>
    </row>
    <row r="3522" ht="13.2" customHeight="1">
      <c r="E3522" s="33" t="s">
        <v>2464</v>
      </c>
    </row>
    <row r="3523" spans="1:16" ht="13.2" customHeight="1">
      <c r="A3523" t="s">
        <v>40</v>
      </c>
      <c r="B3523" s="10" t="s">
        <v>244</v>
      </c>
      <c r="C3523" s="10" t="s">
        <v>2465</v>
      </c>
      <c r="E3523" s="27" t="s">
        <v>2466</v>
      </c>
      <c r="F3523" s="28" t="s">
        <v>67</v>
      </c>
      <c r="G3523" s="29">
        <v>1</v>
      </c>
      <c r="H3523" s="28">
        <v>0</v>
      </c>
      <c r="I3523" s="28">
        <f>ROUND(G3523*H3523,6)</f>
        <v>0</v>
      </c>
      <c r="L3523" s="30">
        <v>0</v>
      </c>
      <c r="M3523" s="31">
        <f>ROUND(ROUND(L3523,2)*ROUND(G3523,3),2)</f>
        <v>0</v>
      </c>
      <c r="N3523" s="28" t="s">
        <v>52</v>
      </c>
      <c r="O3523">
        <f>(M3523*21)/100</f>
        <v>0</v>
      </c>
      <c r="P3523" t="s">
        <v>47</v>
      </c>
    </row>
    <row r="3524" spans="1:5" ht="13.2" customHeight="1">
      <c r="A3524" s="32" t="s">
        <v>48</v>
      </c>
      <c r="E3524" s="33" t="s">
        <v>2466</v>
      </c>
    </row>
    <row r="3525" spans="1:5" ht="13.2" customHeight="1">
      <c r="A3525" s="32" t="s">
        <v>49</v>
      </c>
      <c r="E3525" s="34" t="s">
        <v>43</v>
      </c>
    </row>
    <row r="3526" ht="13.2" customHeight="1">
      <c r="E3526" s="33" t="s">
        <v>43</v>
      </c>
    </row>
    <row r="3527" spans="1:16" ht="13.2" customHeight="1">
      <c r="A3527" t="s">
        <v>40</v>
      </c>
      <c r="B3527" s="10" t="s">
        <v>240</v>
      </c>
      <c r="C3527" s="10" t="s">
        <v>2467</v>
      </c>
      <c r="E3527" s="27" t="s">
        <v>2468</v>
      </c>
      <c r="F3527" s="28" t="s">
        <v>81</v>
      </c>
      <c r="G3527" s="29">
        <v>21</v>
      </c>
      <c r="H3527" s="28">
        <v>0</v>
      </c>
      <c r="I3527" s="28">
        <f>ROUND(G3527*H3527,6)</f>
        <v>0</v>
      </c>
      <c r="L3527" s="30">
        <v>0</v>
      </c>
      <c r="M3527" s="31">
        <f>ROUND(ROUND(L3527,2)*ROUND(G3527,3),2)</f>
        <v>0</v>
      </c>
      <c r="N3527" s="28" t="s">
        <v>57</v>
      </c>
      <c r="O3527">
        <f>(M3527*21)/100</f>
        <v>0</v>
      </c>
      <c r="P3527" t="s">
        <v>47</v>
      </c>
    </row>
    <row r="3528" spans="1:5" ht="13.2" customHeight="1">
      <c r="A3528" s="32" t="s">
        <v>48</v>
      </c>
      <c r="E3528" s="33" t="s">
        <v>2468</v>
      </c>
    </row>
    <row r="3529" spans="1:5" ht="13.2" customHeight="1">
      <c r="A3529" s="32" t="s">
        <v>49</v>
      </c>
      <c r="E3529" s="34" t="s">
        <v>43</v>
      </c>
    </row>
    <row r="3530" ht="13.2" customHeight="1">
      <c r="E3530" s="33" t="s">
        <v>43</v>
      </c>
    </row>
    <row r="3531" spans="1:16" ht="13.2" customHeight="1">
      <c r="A3531" t="s">
        <v>40</v>
      </c>
      <c r="B3531" s="10" t="s">
        <v>252</v>
      </c>
      <c r="C3531" s="10" t="s">
        <v>2469</v>
      </c>
      <c r="E3531" s="27" t="s">
        <v>2470</v>
      </c>
      <c r="F3531" s="28" t="s">
        <v>67</v>
      </c>
      <c r="G3531" s="29">
        <v>1</v>
      </c>
      <c r="H3531" s="28">
        <v>0</v>
      </c>
      <c r="I3531" s="28">
        <f>ROUND(G3531*H3531,6)</f>
        <v>0</v>
      </c>
      <c r="L3531" s="30">
        <v>0</v>
      </c>
      <c r="M3531" s="31">
        <f>ROUND(ROUND(L3531,2)*ROUND(G3531,3),2)</f>
        <v>0</v>
      </c>
      <c r="N3531" s="28" t="s">
        <v>57</v>
      </c>
      <c r="O3531">
        <f>(M3531*21)/100</f>
        <v>0</v>
      </c>
      <c r="P3531" t="s">
        <v>47</v>
      </c>
    </row>
    <row r="3532" spans="1:5" ht="13.2" customHeight="1">
      <c r="A3532" s="32" t="s">
        <v>48</v>
      </c>
      <c r="E3532" s="33" t="s">
        <v>2470</v>
      </c>
    </row>
    <row r="3533" spans="1:5" ht="13.2" customHeight="1">
      <c r="A3533" s="32" t="s">
        <v>49</v>
      </c>
      <c r="E3533" s="34" t="s">
        <v>43</v>
      </c>
    </row>
    <row r="3534" ht="13.2" customHeight="1">
      <c r="E3534" s="33" t="s">
        <v>43</v>
      </c>
    </row>
    <row r="3535" spans="1:13" ht="13.2" customHeight="1">
      <c r="A3535" t="s">
        <v>37</v>
      </c>
      <c r="C3535" s="11" t="s">
        <v>1277</v>
      </c>
      <c r="E3535" s="35" t="s">
        <v>1278</v>
      </c>
      <c r="J3535" s="31">
        <f>0</f>
        <v>0</v>
      </c>
      <c r="K3535" s="31">
        <f>0</f>
        <v>0</v>
      </c>
      <c r="L3535" s="31">
        <f>0+L3536+L3540+L3544+L3548</f>
        <v>0</v>
      </c>
      <c r="M3535" s="31">
        <f>0+M3536+M3540+M3544+M3548</f>
        <v>0</v>
      </c>
    </row>
    <row r="3536" spans="1:16" ht="13.2" customHeight="1">
      <c r="A3536" t="s">
        <v>40</v>
      </c>
      <c r="B3536" s="10" t="s">
        <v>1259</v>
      </c>
      <c r="C3536" s="10" t="s">
        <v>2301</v>
      </c>
      <c r="E3536" s="27" t="s">
        <v>2302</v>
      </c>
      <c r="F3536" s="28" t="s">
        <v>1282</v>
      </c>
      <c r="G3536" s="29">
        <v>16</v>
      </c>
      <c r="H3536" s="28">
        <v>0</v>
      </c>
      <c r="I3536" s="28">
        <f>ROUND(G3536*H3536,6)</f>
        <v>0</v>
      </c>
      <c r="L3536" s="30">
        <v>0</v>
      </c>
      <c r="M3536" s="31">
        <f>ROUND(ROUND(L3536,2)*ROUND(G3536,3),2)</f>
        <v>0</v>
      </c>
      <c r="N3536" s="28" t="s">
        <v>57</v>
      </c>
      <c r="O3536">
        <f>(M3536*21)/100</f>
        <v>0</v>
      </c>
      <c r="P3536" t="s">
        <v>47</v>
      </c>
    </row>
    <row r="3537" spans="1:5" ht="13.2" customHeight="1">
      <c r="A3537" s="32" t="s">
        <v>48</v>
      </c>
      <c r="E3537" s="33" t="s">
        <v>2302</v>
      </c>
    </row>
    <row r="3538" spans="1:5" ht="13.2" customHeight="1">
      <c r="A3538" s="32" t="s">
        <v>49</v>
      </c>
      <c r="E3538" s="34" t="s">
        <v>43</v>
      </c>
    </row>
    <row r="3539" ht="13.2" customHeight="1">
      <c r="E3539" s="33" t="s">
        <v>43</v>
      </c>
    </row>
    <row r="3540" spans="1:16" ht="13.2" customHeight="1">
      <c r="A3540" t="s">
        <v>40</v>
      </c>
      <c r="B3540" s="10" t="s">
        <v>1264</v>
      </c>
      <c r="C3540" s="10" t="s">
        <v>2303</v>
      </c>
      <c r="E3540" s="27" t="s">
        <v>2304</v>
      </c>
      <c r="F3540" s="28" t="s">
        <v>1282</v>
      </c>
      <c r="G3540" s="29">
        <v>4</v>
      </c>
      <c r="H3540" s="28">
        <v>0</v>
      </c>
      <c r="I3540" s="28">
        <f>ROUND(G3540*H3540,6)</f>
        <v>0</v>
      </c>
      <c r="L3540" s="30">
        <v>0</v>
      </c>
      <c r="M3540" s="31">
        <f>ROUND(ROUND(L3540,2)*ROUND(G3540,3),2)</f>
        <v>0</v>
      </c>
      <c r="N3540" s="28" t="s">
        <v>52</v>
      </c>
      <c r="O3540">
        <f>(M3540*21)/100</f>
        <v>0</v>
      </c>
      <c r="P3540" t="s">
        <v>47</v>
      </c>
    </row>
    <row r="3541" spans="1:5" ht="13.2" customHeight="1">
      <c r="A3541" s="32" t="s">
        <v>48</v>
      </c>
      <c r="E3541" s="33" t="s">
        <v>2304</v>
      </c>
    </row>
    <row r="3542" spans="1:5" ht="13.2" customHeight="1">
      <c r="A3542" s="32" t="s">
        <v>49</v>
      </c>
      <c r="E3542" s="34" t="s">
        <v>43</v>
      </c>
    </row>
    <row r="3543" ht="13.2" customHeight="1">
      <c r="E3543" s="33" t="s">
        <v>43</v>
      </c>
    </row>
    <row r="3544" spans="1:16" ht="13.2" customHeight="1">
      <c r="A3544" t="s">
        <v>40</v>
      </c>
      <c r="B3544" s="10" t="s">
        <v>1269</v>
      </c>
      <c r="C3544" s="10" t="s">
        <v>1308</v>
      </c>
      <c r="E3544" s="27" t="s">
        <v>1309</v>
      </c>
      <c r="F3544" s="28" t="s">
        <v>1282</v>
      </c>
      <c r="G3544" s="29">
        <v>8</v>
      </c>
      <c r="H3544" s="28">
        <v>0</v>
      </c>
      <c r="I3544" s="28">
        <f>ROUND(G3544*H3544,6)</f>
        <v>0</v>
      </c>
      <c r="L3544" s="30">
        <v>0</v>
      </c>
      <c r="M3544" s="31">
        <f>ROUND(ROUND(L3544,2)*ROUND(G3544,3),2)</f>
        <v>0</v>
      </c>
      <c r="N3544" s="28" t="s">
        <v>52</v>
      </c>
      <c r="O3544">
        <f>(M3544*21)/100</f>
        <v>0</v>
      </c>
      <c r="P3544" t="s">
        <v>47</v>
      </c>
    </row>
    <row r="3545" spans="1:5" ht="13.2" customHeight="1">
      <c r="A3545" s="32" t="s">
        <v>48</v>
      </c>
      <c r="E3545" s="33" t="s">
        <v>1309</v>
      </c>
    </row>
    <row r="3546" spans="1:5" ht="13.2" customHeight="1">
      <c r="A3546" s="32" t="s">
        <v>49</v>
      </c>
      <c r="E3546" s="34" t="s">
        <v>2305</v>
      </c>
    </row>
    <row r="3547" ht="13.2" customHeight="1">
      <c r="E3547" s="33" t="s">
        <v>43</v>
      </c>
    </row>
    <row r="3548" spans="1:16" ht="13.2" customHeight="1">
      <c r="A3548" t="s">
        <v>40</v>
      </c>
      <c r="B3548" s="10" t="s">
        <v>1273</v>
      </c>
      <c r="C3548" s="10" t="s">
        <v>1311</v>
      </c>
      <c r="E3548" s="27" t="s">
        <v>1312</v>
      </c>
      <c r="F3548" s="28" t="s">
        <v>1282</v>
      </c>
      <c r="G3548" s="29">
        <v>2</v>
      </c>
      <c r="H3548" s="28">
        <v>0</v>
      </c>
      <c r="I3548" s="28">
        <f>ROUND(G3548*H3548,6)</f>
        <v>0</v>
      </c>
      <c r="L3548" s="30">
        <v>0</v>
      </c>
      <c r="M3548" s="31">
        <f>ROUND(ROUND(L3548,2)*ROUND(G3548,3),2)</f>
        <v>0</v>
      </c>
      <c r="N3548" s="28" t="s">
        <v>52</v>
      </c>
      <c r="O3548">
        <f>(M3548*21)/100</f>
        <v>0</v>
      </c>
      <c r="P3548" t="s">
        <v>47</v>
      </c>
    </row>
    <row r="3549" spans="1:5" ht="13.2" customHeight="1">
      <c r="A3549" s="32" t="s">
        <v>48</v>
      </c>
      <c r="E3549" s="33" t="s">
        <v>1312</v>
      </c>
    </row>
    <row r="3550" spans="1:5" ht="13.2" customHeight="1">
      <c r="A3550" s="32" t="s">
        <v>49</v>
      </c>
      <c r="E3550" s="34" t="s">
        <v>43</v>
      </c>
    </row>
    <row r="3551" ht="13.2" customHeight="1">
      <c r="E3551" s="33" t="s">
        <v>43</v>
      </c>
    </row>
    <row r="3552" spans="1:13" ht="13.2" customHeight="1">
      <c r="A3552" t="s">
        <v>37</v>
      </c>
      <c r="C3552" s="11" t="s">
        <v>2306</v>
      </c>
      <c r="E3552" s="35" t="s">
        <v>2307</v>
      </c>
      <c r="J3552" s="31">
        <f>0</f>
        <v>0</v>
      </c>
      <c r="K3552" s="31">
        <f>0</f>
        <v>0</v>
      </c>
      <c r="L3552" s="31">
        <f>0+L3553+L3557+L3561+L3565+L3569+L3573+L3577+L3581</f>
        <v>0</v>
      </c>
      <c r="M3552" s="31">
        <f>0+M3553+M3557+M3561+M3565+M3569+M3573+M3577+M3581</f>
        <v>0</v>
      </c>
    </row>
    <row r="3553" spans="1:16" ht="13.2" customHeight="1">
      <c r="A3553" t="s">
        <v>40</v>
      </c>
      <c r="B3553" s="10" t="s">
        <v>275</v>
      </c>
      <c r="C3553" s="10" t="s">
        <v>2471</v>
      </c>
      <c r="E3553" s="27" t="s">
        <v>2472</v>
      </c>
      <c r="F3553" s="28" t="s">
        <v>67</v>
      </c>
      <c r="G3553" s="29">
        <v>1</v>
      </c>
      <c r="H3553" s="28">
        <v>0</v>
      </c>
      <c r="I3553" s="28">
        <f>ROUND(G3553*H3553,6)</f>
        <v>0</v>
      </c>
      <c r="L3553" s="30">
        <v>0</v>
      </c>
      <c r="M3553" s="31">
        <f>ROUND(ROUND(L3553,2)*ROUND(G3553,3),2)</f>
        <v>0</v>
      </c>
      <c r="N3553" s="28" t="s">
        <v>52</v>
      </c>
      <c r="O3553">
        <f>(M3553*21)/100</f>
        <v>0</v>
      </c>
      <c r="P3553" t="s">
        <v>47</v>
      </c>
    </row>
    <row r="3554" spans="1:5" ht="13.2" customHeight="1">
      <c r="A3554" s="32" t="s">
        <v>48</v>
      </c>
      <c r="E3554" s="33" t="s">
        <v>2472</v>
      </c>
    </row>
    <row r="3555" spans="1:5" ht="13.2" customHeight="1">
      <c r="A3555" s="32" t="s">
        <v>49</v>
      </c>
      <c r="E3555" s="34" t="s">
        <v>43</v>
      </c>
    </row>
    <row r="3556" ht="13.2" customHeight="1">
      <c r="E3556" s="33" t="s">
        <v>2315</v>
      </c>
    </row>
    <row r="3557" spans="1:16" ht="13.2" customHeight="1">
      <c r="A3557" t="s">
        <v>40</v>
      </c>
      <c r="B3557" s="10" t="s">
        <v>269</v>
      </c>
      <c r="C3557" s="10" t="s">
        <v>2317</v>
      </c>
      <c r="E3557" s="27" t="s">
        <v>2318</v>
      </c>
      <c r="F3557" s="28" t="s">
        <v>45</v>
      </c>
      <c r="G3557" s="29">
        <v>1</v>
      </c>
      <c r="H3557" s="28">
        <v>0</v>
      </c>
      <c r="I3557" s="28">
        <f>ROUND(G3557*H3557,6)</f>
        <v>0</v>
      </c>
      <c r="L3557" s="30">
        <v>0</v>
      </c>
      <c r="M3557" s="31">
        <f>ROUND(ROUND(L3557,2)*ROUND(G3557,3),2)</f>
        <v>0</v>
      </c>
      <c r="N3557" s="28" t="s">
        <v>57</v>
      </c>
      <c r="O3557">
        <f>(M3557*21)/100</f>
        <v>0</v>
      </c>
      <c r="P3557" t="s">
        <v>47</v>
      </c>
    </row>
    <row r="3558" spans="1:5" ht="13.2" customHeight="1">
      <c r="A3558" s="32" t="s">
        <v>48</v>
      </c>
      <c r="E3558" s="33" t="s">
        <v>2318</v>
      </c>
    </row>
    <row r="3559" spans="1:5" ht="13.2" customHeight="1">
      <c r="A3559" s="32" t="s">
        <v>49</v>
      </c>
      <c r="E3559" s="34" t="s">
        <v>43</v>
      </c>
    </row>
    <row r="3560" ht="13.2" customHeight="1">
      <c r="E3560" s="33" t="s">
        <v>43</v>
      </c>
    </row>
    <row r="3561" spans="1:16" ht="13.2" customHeight="1">
      <c r="A3561" t="s">
        <v>40</v>
      </c>
      <c r="B3561" s="10" t="s">
        <v>272</v>
      </c>
      <c r="C3561" s="10" t="s">
        <v>2473</v>
      </c>
      <c r="E3561" s="27" t="s">
        <v>2474</v>
      </c>
      <c r="F3561" s="28" t="s">
        <v>45</v>
      </c>
      <c r="G3561" s="29">
        <v>1</v>
      </c>
      <c r="H3561" s="28">
        <v>0</v>
      </c>
      <c r="I3561" s="28">
        <f>ROUND(G3561*H3561,6)</f>
        <v>0</v>
      </c>
      <c r="L3561" s="30">
        <v>0</v>
      </c>
      <c r="M3561" s="31">
        <f>ROUND(ROUND(L3561,2)*ROUND(G3561,3),2)</f>
        <v>0</v>
      </c>
      <c r="N3561" s="28" t="s">
        <v>57</v>
      </c>
      <c r="O3561">
        <f>(M3561*21)/100</f>
        <v>0</v>
      </c>
      <c r="P3561" t="s">
        <v>47</v>
      </c>
    </row>
    <row r="3562" spans="1:5" ht="13.2" customHeight="1">
      <c r="A3562" s="32" t="s">
        <v>48</v>
      </c>
      <c r="E3562" s="33" t="s">
        <v>2474</v>
      </c>
    </row>
    <row r="3563" spans="1:5" ht="13.2" customHeight="1">
      <c r="A3563" s="32" t="s">
        <v>49</v>
      </c>
      <c r="E3563" s="34" t="s">
        <v>43</v>
      </c>
    </row>
    <row r="3564" ht="13.2" customHeight="1">
      <c r="E3564" s="33" t="s">
        <v>43</v>
      </c>
    </row>
    <row r="3565" spans="1:16" ht="13.2" customHeight="1">
      <c r="A3565" t="s">
        <v>40</v>
      </c>
      <c r="B3565" s="10" t="s">
        <v>279</v>
      </c>
      <c r="C3565" s="10" t="s">
        <v>2475</v>
      </c>
      <c r="E3565" s="27" t="s">
        <v>2476</v>
      </c>
      <c r="F3565" s="28" t="s">
        <v>45</v>
      </c>
      <c r="G3565" s="29">
        <v>1</v>
      </c>
      <c r="H3565" s="28">
        <v>0</v>
      </c>
      <c r="I3565" s="28">
        <f>ROUND(G3565*H3565,6)</f>
        <v>0</v>
      </c>
      <c r="L3565" s="30">
        <v>0</v>
      </c>
      <c r="M3565" s="31">
        <f>ROUND(ROUND(L3565,2)*ROUND(G3565,3),2)</f>
        <v>0</v>
      </c>
      <c r="N3565" s="28" t="s">
        <v>57</v>
      </c>
      <c r="O3565">
        <f>(M3565*21)/100</f>
        <v>0</v>
      </c>
      <c r="P3565" t="s">
        <v>47</v>
      </c>
    </row>
    <row r="3566" spans="1:5" ht="13.2" customHeight="1">
      <c r="A3566" s="32" t="s">
        <v>48</v>
      </c>
      <c r="E3566" s="33" t="s">
        <v>2476</v>
      </c>
    </row>
    <row r="3567" spans="1:5" ht="13.2" customHeight="1">
      <c r="A3567" s="32" t="s">
        <v>49</v>
      </c>
      <c r="E3567" s="34" t="s">
        <v>43</v>
      </c>
    </row>
    <row r="3568" ht="13.2" customHeight="1">
      <c r="E3568" s="33" t="s">
        <v>43</v>
      </c>
    </row>
    <row r="3569" spans="1:16" ht="13.2" customHeight="1">
      <c r="A3569" t="s">
        <v>40</v>
      </c>
      <c r="B3569" s="10" t="s">
        <v>283</v>
      </c>
      <c r="C3569" s="10" t="s">
        <v>2477</v>
      </c>
      <c r="E3569" s="27" t="s">
        <v>2478</v>
      </c>
      <c r="F3569" s="28" t="s">
        <v>45</v>
      </c>
      <c r="G3569" s="29">
        <v>1</v>
      </c>
      <c r="H3569" s="28">
        <v>0</v>
      </c>
      <c r="I3569" s="28">
        <f>ROUND(G3569*H3569,6)</f>
        <v>0</v>
      </c>
      <c r="L3569" s="30">
        <v>0</v>
      </c>
      <c r="M3569" s="31">
        <f>ROUND(ROUND(L3569,2)*ROUND(G3569,3),2)</f>
        <v>0</v>
      </c>
      <c r="N3569" s="28" t="s">
        <v>57</v>
      </c>
      <c r="O3569">
        <f>(M3569*21)/100</f>
        <v>0</v>
      </c>
      <c r="P3569" t="s">
        <v>47</v>
      </c>
    </row>
    <row r="3570" spans="1:5" ht="13.2" customHeight="1">
      <c r="A3570" s="32" t="s">
        <v>48</v>
      </c>
      <c r="E3570" s="33" t="s">
        <v>2478</v>
      </c>
    </row>
    <row r="3571" spans="1:5" ht="13.2" customHeight="1">
      <c r="A3571" s="32" t="s">
        <v>49</v>
      </c>
      <c r="E3571" s="34" t="s">
        <v>43</v>
      </c>
    </row>
    <row r="3572" ht="13.2" customHeight="1">
      <c r="E3572" s="33" t="s">
        <v>43</v>
      </c>
    </row>
    <row r="3573" spans="1:16" ht="13.2" customHeight="1">
      <c r="A3573" t="s">
        <v>40</v>
      </c>
      <c r="B3573" s="10" t="s">
        <v>287</v>
      </c>
      <c r="C3573" s="10" t="s">
        <v>2319</v>
      </c>
      <c r="E3573" s="27" t="s">
        <v>2320</v>
      </c>
      <c r="F3573" s="28" t="s">
        <v>2321</v>
      </c>
      <c r="G3573" s="29">
        <v>2.5</v>
      </c>
      <c r="H3573" s="28">
        <v>0</v>
      </c>
      <c r="I3573" s="28">
        <f>ROUND(G3573*H3573,6)</f>
        <v>0</v>
      </c>
      <c r="L3573" s="30">
        <v>0</v>
      </c>
      <c r="M3573" s="31">
        <f>ROUND(ROUND(L3573,2)*ROUND(G3573,3),2)</f>
        <v>0</v>
      </c>
      <c r="N3573" s="28" t="s">
        <v>57</v>
      </c>
      <c r="O3573">
        <f>(M3573*21)/100</f>
        <v>0</v>
      </c>
      <c r="P3573" t="s">
        <v>47</v>
      </c>
    </row>
    <row r="3574" spans="1:5" ht="13.2" customHeight="1">
      <c r="A3574" s="32" t="s">
        <v>48</v>
      </c>
      <c r="E3574" s="33" t="s">
        <v>2320</v>
      </c>
    </row>
    <row r="3575" spans="1:5" ht="13.2" customHeight="1">
      <c r="A3575" s="32" t="s">
        <v>49</v>
      </c>
      <c r="E3575" s="34" t="s">
        <v>43</v>
      </c>
    </row>
    <row r="3576" ht="13.2" customHeight="1">
      <c r="E3576" s="33" t="s">
        <v>43</v>
      </c>
    </row>
    <row r="3577" spans="1:16" ht="13.2" customHeight="1">
      <c r="A3577" t="s">
        <v>40</v>
      </c>
      <c r="B3577" s="10" t="s">
        <v>304</v>
      </c>
      <c r="C3577" s="10" t="s">
        <v>2322</v>
      </c>
      <c r="E3577" s="27" t="s">
        <v>2323</v>
      </c>
      <c r="F3577" s="28" t="s">
        <v>2321</v>
      </c>
      <c r="G3577" s="29">
        <v>1.5</v>
      </c>
      <c r="H3577" s="28">
        <v>0</v>
      </c>
      <c r="I3577" s="28">
        <f>ROUND(G3577*H3577,6)</f>
        <v>0</v>
      </c>
      <c r="L3577" s="30">
        <v>0</v>
      </c>
      <c r="M3577" s="31">
        <f>ROUND(ROUND(L3577,2)*ROUND(G3577,3),2)</f>
        <v>0</v>
      </c>
      <c r="N3577" s="28" t="s">
        <v>57</v>
      </c>
      <c r="O3577">
        <f>(M3577*21)/100</f>
        <v>0</v>
      </c>
      <c r="P3577" t="s">
        <v>47</v>
      </c>
    </row>
    <row r="3578" spans="1:5" ht="13.2" customHeight="1">
      <c r="A3578" s="32" t="s">
        <v>48</v>
      </c>
      <c r="E3578" s="33" t="s">
        <v>2323</v>
      </c>
    </row>
    <row r="3579" spans="1:5" ht="13.2" customHeight="1">
      <c r="A3579" s="32" t="s">
        <v>49</v>
      </c>
      <c r="E3579" s="34" t="s">
        <v>43</v>
      </c>
    </row>
    <row r="3580" ht="13.2" customHeight="1">
      <c r="E3580" s="33" t="s">
        <v>43</v>
      </c>
    </row>
    <row r="3581" spans="1:16" ht="13.2" customHeight="1">
      <c r="A3581" t="s">
        <v>40</v>
      </c>
      <c r="B3581" s="10" t="s">
        <v>309</v>
      </c>
      <c r="C3581" s="10" t="s">
        <v>2324</v>
      </c>
      <c r="E3581" s="27" t="s">
        <v>2325</v>
      </c>
      <c r="F3581" s="28" t="s">
        <v>2321</v>
      </c>
      <c r="G3581" s="29">
        <v>4.5</v>
      </c>
      <c r="H3581" s="28">
        <v>0</v>
      </c>
      <c r="I3581" s="28">
        <f>ROUND(G3581*H3581,6)</f>
        <v>0</v>
      </c>
      <c r="L3581" s="30">
        <v>0</v>
      </c>
      <c r="M3581" s="31">
        <f>ROUND(ROUND(L3581,2)*ROUND(G3581,3),2)</f>
        <v>0</v>
      </c>
      <c r="N3581" s="28" t="s">
        <v>57</v>
      </c>
      <c r="O3581">
        <f>(M3581*21)/100</f>
        <v>0</v>
      </c>
      <c r="P3581" t="s">
        <v>47</v>
      </c>
    </row>
    <row r="3582" spans="1:5" ht="13.2" customHeight="1">
      <c r="A3582" s="32" t="s">
        <v>48</v>
      </c>
      <c r="E3582" s="33" t="s">
        <v>2325</v>
      </c>
    </row>
    <row r="3583" spans="1:5" ht="13.2" customHeight="1">
      <c r="A3583" s="32" t="s">
        <v>49</v>
      </c>
      <c r="E3583" s="34" t="s">
        <v>43</v>
      </c>
    </row>
    <row r="3584" ht="13.2" customHeight="1">
      <c r="E3584" s="33" t="s">
        <v>43</v>
      </c>
    </row>
    <row r="3585" spans="1:13" ht="13.2" customHeight="1">
      <c r="A3585" t="s">
        <v>142</v>
      </c>
      <c r="C3585" s="11" t="s">
        <v>2479</v>
      </c>
      <c r="E3585" s="35" t="s">
        <v>2480</v>
      </c>
      <c r="J3585" s="31">
        <f>0+J3586+J3747+J3788+J3841+J3910+J3927</f>
        <v>0</v>
      </c>
      <c r="K3585" s="31">
        <f>0+K3586+K3747+K3788+K3841+K3910+K3927</f>
        <v>0</v>
      </c>
      <c r="L3585" s="31">
        <f>0+L3586+L3747+L3788+L3841+L3910+L3927</f>
        <v>0</v>
      </c>
      <c r="M3585" s="31">
        <f>0+M3586+M3747+M3788+M3841+M3910+M3927</f>
        <v>0</v>
      </c>
    </row>
    <row r="3586" spans="1:13" ht="13.2" customHeight="1">
      <c r="A3586" t="s">
        <v>37</v>
      </c>
      <c r="C3586" s="11" t="s">
        <v>2481</v>
      </c>
      <c r="E3586" s="35" t="s">
        <v>2482</v>
      </c>
      <c r="J3586" s="31">
        <f>0</f>
        <v>0</v>
      </c>
      <c r="K3586" s="31">
        <f>0</f>
        <v>0</v>
      </c>
      <c r="L3586" s="31">
        <f>0+L3587+L3591+L3595+L3599+L3603+L3607+L3611+L3615+L3619+L3623+L3627+L3631+L3635+L3639+L3643+L3647+L3651+L3655+L3659+L3663+L3667+L3671+L3675+L3679+L3683+L3687+L3691+L3695+L3699+L3703+L3707+L3711+L3715+L3719+L3723+L3727+L3731+L3735+L3739+L3743</f>
        <v>0</v>
      </c>
      <c r="M3586" s="31">
        <f>0+M3587+M3591+M3595+M3599+M3603+M3607+M3611+M3615+M3619+M3623+M3627+M3631+M3635+M3639+M3643+M3647+M3651+M3655+M3659+M3663+M3667+M3671+M3675+M3679+M3683+M3687+M3691+M3695+M3699+M3703+M3707+M3711+M3715+M3719+M3723+M3727+M3731+M3735+M3739+M3743</f>
        <v>0</v>
      </c>
    </row>
    <row r="3587" spans="1:16" ht="13.2" customHeight="1">
      <c r="A3587" t="s">
        <v>40</v>
      </c>
      <c r="B3587" s="10" t="s">
        <v>41</v>
      </c>
      <c r="C3587" s="10" t="s">
        <v>2483</v>
      </c>
      <c r="E3587" s="27" t="s">
        <v>2484</v>
      </c>
      <c r="F3587" s="28" t="s">
        <v>45</v>
      </c>
      <c r="G3587" s="29">
        <v>1</v>
      </c>
      <c r="H3587" s="28">
        <v>0</v>
      </c>
      <c r="I3587" s="28">
        <f>ROUND(G3587*H3587,6)</f>
        <v>0</v>
      </c>
      <c r="L3587" s="30">
        <v>0</v>
      </c>
      <c r="M3587" s="31">
        <f>ROUND(ROUND(L3587,2)*ROUND(G3587,3),2)</f>
        <v>0</v>
      </c>
      <c r="N3587" s="28" t="s">
        <v>57</v>
      </c>
      <c r="O3587">
        <f>(M3587*21)/100</f>
        <v>0</v>
      </c>
      <c r="P3587" t="s">
        <v>47</v>
      </c>
    </row>
    <row r="3588" spans="1:5" ht="13.2" customHeight="1">
      <c r="A3588" s="32" t="s">
        <v>48</v>
      </c>
      <c r="E3588" s="33" t="s">
        <v>2484</v>
      </c>
    </row>
    <row r="3589" spans="1:5" ht="13.2" customHeight="1">
      <c r="A3589" s="32" t="s">
        <v>49</v>
      </c>
      <c r="E3589" s="34" t="s">
        <v>43</v>
      </c>
    </row>
    <row r="3590" ht="13.2" customHeight="1">
      <c r="E3590" s="33" t="s">
        <v>43</v>
      </c>
    </row>
    <row r="3591" spans="1:16" ht="13.2" customHeight="1">
      <c r="A3591" t="s">
        <v>40</v>
      </c>
      <c r="B3591" s="10" t="s">
        <v>83</v>
      </c>
      <c r="C3591" s="10" t="s">
        <v>2485</v>
      </c>
      <c r="E3591" s="27" t="s">
        <v>2486</v>
      </c>
      <c r="F3591" s="28" t="s">
        <v>45</v>
      </c>
      <c r="G3591" s="29">
        <v>2</v>
      </c>
      <c r="H3591" s="28">
        <v>0</v>
      </c>
      <c r="I3591" s="28">
        <f>ROUND(G3591*H3591,6)</f>
        <v>0</v>
      </c>
      <c r="L3591" s="30">
        <v>0</v>
      </c>
      <c r="M3591" s="31">
        <f>ROUND(ROUND(L3591,2)*ROUND(G3591,3),2)</f>
        <v>0</v>
      </c>
      <c r="N3591" s="28" t="s">
        <v>57</v>
      </c>
      <c r="O3591">
        <f>(M3591*21)/100</f>
        <v>0</v>
      </c>
      <c r="P3591" t="s">
        <v>47</v>
      </c>
    </row>
    <row r="3592" spans="1:5" ht="13.2" customHeight="1">
      <c r="A3592" s="32" t="s">
        <v>48</v>
      </c>
      <c r="E3592" s="33" t="s">
        <v>2487</v>
      </c>
    </row>
    <row r="3593" spans="1:5" ht="13.2" customHeight="1">
      <c r="A3593" s="32" t="s">
        <v>49</v>
      </c>
      <c r="E3593" s="34" t="s">
        <v>43</v>
      </c>
    </row>
    <row r="3594" ht="13.2" customHeight="1">
      <c r="E3594" s="33" t="s">
        <v>43</v>
      </c>
    </row>
    <row r="3595" spans="1:16" ht="13.2" customHeight="1">
      <c r="A3595" t="s">
        <v>40</v>
      </c>
      <c r="B3595" s="10" t="s">
        <v>86</v>
      </c>
      <c r="C3595" s="10" t="s">
        <v>2488</v>
      </c>
      <c r="E3595" s="27" t="s">
        <v>2489</v>
      </c>
      <c r="F3595" s="28" t="s">
        <v>45</v>
      </c>
      <c r="G3595" s="29">
        <v>9</v>
      </c>
      <c r="H3595" s="28">
        <v>0</v>
      </c>
      <c r="I3595" s="28">
        <f>ROUND(G3595*H3595,6)</f>
        <v>0</v>
      </c>
      <c r="L3595" s="30">
        <v>0</v>
      </c>
      <c r="M3595" s="31">
        <f>ROUND(ROUND(L3595,2)*ROUND(G3595,3),2)</f>
        <v>0</v>
      </c>
      <c r="N3595" s="28" t="s">
        <v>57</v>
      </c>
      <c r="O3595">
        <f>(M3595*21)/100</f>
        <v>0</v>
      </c>
      <c r="P3595" t="s">
        <v>47</v>
      </c>
    </row>
    <row r="3596" spans="1:5" ht="13.2" customHeight="1">
      <c r="A3596" s="32" t="s">
        <v>48</v>
      </c>
      <c r="E3596" s="33" t="s">
        <v>2489</v>
      </c>
    </row>
    <row r="3597" spans="1:5" ht="13.2" customHeight="1">
      <c r="A3597" s="32" t="s">
        <v>49</v>
      </c>
      <c r="E3597" s="34" t="s">
        <v>43</v>
      </c>
    </row>
    <row r="3598" ht="13.2" customHeight="1">
      <c r="E3598" s="33" t="s">
        <v>43</v>
      </c>
    </row>
    <row r="3599" spans="1:16" ht="13.2" customHeight="1">
      <c r="A3599" t="s">
        <v>40</v>
      </c>
      <c r="B3599" s="10" t="s">
        <v>90</v>
      </c>
      <c r="C3599" s="10" t="s">
        <v>2490</v>
      </c>
      <c r="E3599" s="27" t="s">
        <v>2491</v>
      </c>
      <c r="F3599" s="28" t="s">
        <v>45</v>
      </c>
      <c r="G3599" s="29">
        <v>2</v>
      </c>
      <c r="H3599" s="28">
        <v>0</v>
      </c>
      <c r="I3599" s="28">
        <f>ROUND(G3599*H3599,6)</f>
        <v>0</v>
      </c>
      <c r="L3599" s="30">
        <v>0</v>
      </c>
      <c r="M3599" s="31">
        <f>ROUND(ROUND(L3599,2)*ROUND(G3599,3),2)</f>
        <v>0</v>
      </c>
      <c r="N3599" s="28" t="s">
        <v>57</v>
      </c>
      <c r="O3599">
        <f>(M3599*21)/100</f>
        <v>0</v>
      </c>
      <c r="P3599" t="s">
        <v>47</v>
      </c>
    </row>
    <row r="3600" spans="1:5" ht="13.2" customHeight="1">
      <c r="A3600" s="32" t="s">
        <v>48</v>
      </c>
      <c r="E3600" s="33" t="s">
        <v>2491</v>
      </c>
    </row>
    <row r="3601" spans="1:5" ht="13.2" customHeight="1">
      <c r="A3601" s="32" t="s">
        <v>49</v>
      </c>
      <c r="E3601" s="34" t="s">
        <v>43</v>
      </c>
    </row>
    <row r="3602" ht="13.2" customHeight="1">
      <c r="E3602" s="33" t="s">
        <v>43</v>
      </c>
    </row>
    <row r="3603" spans="1:16" ht="13.2" customHeight="1">
      <c r="A3603" t="s">
        <v>40</v>
      </c>
      <c r="B3603" s="10" t="s">
        <v>96</v>
      </c>
      <c r="C3603" s="10" t="s">
        <v>2492</v>
      </c>
      <c r="E3603" s="27" t="s">
        <v>2493</v>
      </c>
      <c r="F3603" s="28" t="s">
        <v>81</v>
      </c>
      <c r="G3603" s="29">
        <v>20</v>
      </c>
      <c r="H3603" s="28">
        <v>0</v>
      </c>
      <c r="I3603" s="28">
        <f>ROUND(G3603*H3603,6)</f>
        <v>0</v>
      </c>
      <c r="L3603" s="30">
        <v>0</v>
      </c>
      <c r="M3603" s="31">
        <f>ROUND(ROUND(L3603,2)*ROUND(G3603,3),2)</f>
        <v>0</v>
      </c>
      <c r="N3603" s="28" t="s">
        <v>57</v>
      </c>
      <c r="O3603">
        <f>(M3603*21)/100</f>
        <v>0</v>
      </c>
      <c r="P3603" t="s">
        <v>47</v>
      </c>
    </row>
    <row r="3604" spans="1:5" ht="13.2" customHeight="1">
      <c r="A3604" s="32" t="s">
        <v>48</v>
      </c>
      <c r="E3604" s="33" t="s">
        <v>2493</v>
      </c>
    </row>
    <row r="3605" spans="1:5" ht="13.2" customHeight="1">
      <c r="A3605" s="32" t="s">
        <v>49</v>
      </c>
      <c r="E3605" s="34" t="s">
        <v>43</v>
      </c>
    </row>
    <row r="3606" ht="13.2" customHeight="1">
      <c r="E3606" s="33" t="s">
        <v>43</v>
      </c>
    </row>
    <row r="3607" spans="1:16" ht="13.2" customHeight="1">
      <c r="A3607" t="s">
        <v>40</v>
      </c>
      <c r="B3607" s="10" t="s">
        <v>99</v>
      </c>
      <c r="C3607" s="10" t="s">
        <v>2494</v>
      </c>
      <c r="E3607" s="27" t="s">
        <v>2495</v>
      </c>
      <c r="F3607" s="28" t="s">
        <v>81</v>
      </c>
      <c r="G3607" s="29">
        <v>30</v>
      </c>
      <c r="H3607" s="28">
        <v>0</v>
      </c>
      <c r="I3607" s="28">
        <f>ROUND(G3607*H3607,6)</f>
        <v>0</v>
      </c>
      <c r="L3607" s="30">
        <v>0</v>
      </c>
      <c r="M3607" s="31">
        <f>ROUND(ROUND(L3607,2)*ROUND(G3607,3),2)</f>
        <v>0</v>
      </c>
      <c r="N3607" s="28" t="s">
        <v>57</v>
      </c>
      <c r="O3607">
        <f>(M3607*21)/100</f>
        <v>0</v>
      </c>
      <c r="P3607" t="s">
        <v>47</v>
      </c>
    </row>
    <row r="3608" spans="1:5" ht="13.2" customHeight="1">
      <c r="A3608" s="32" t="s">
        <v>48</v>
      </c>
      <c r="E3608" s="33" t="s">
        <v>2495</v>
      </c>
    </row>
    <row r="3609" spans="1:5" ht="13.2" customHeight="1">
      <c r="A3609" s="32" t="s">
        <v>49</v>
      </c>
      <c r="E3609" s="34" t="s">
        <v>43</v>
      </c>
    </row>
    <row r="3610" ht="13.2" customHeight="1">
      <c r="E3610" s="33" t="s">
        <v>43</v>
      </c>
    </row>
    <row r="3611" spans="1:16" ht="13.2" customHeight="1">
      <c r="A3611" t="s">
        <v>40</v>
      </c>
      <c r="B3611" s="10" t="s">
        <v>102</v>
      </c>
      <c r="C3611" s="10" t="s">
        <v>2496</v>
      </c>
      <c r="E3611" s="27" t="s">
        <v>2497</v>
      </c>
      <c r="F3611" s="28" t="s">
        <v>45</v>
      </c>
      <c r="G3611" s="29">
        <v>8</v>
      </c>
      <c r="H3611" s="28">
        <v>0</v>
      </c>
      <c r="I3611" s="28">
        <f>ROUND(G3611*H3611,6)</f>
        <v>0</v>
      </c>
      <c r="L3611" s="30">
        <v>0</v>
      </c>
      <c r="M3611" s="31">
        <f>ROUND(ROUND(L3611,2)*ROUND(G3611,3),2)</f>
        <v>0</v>
      </c>
      <c r="N3611" s="28" t="s">
        <v>57</v>
      </c>
      <c r="O3611">
        <f>(M3611*21)/100</f>
        <v>0</v>
      </c>
      <c r="P3611" t="s">
        <v>47</v>
      </c>
    </row>
    <row r="3612" spans="1:5" ht="13.2" customHeight="1">
      <c r="A3612" s="32" t="s">
        <v>48</v>
      </c>
      <c r="E3612" s="33" t="s">
        <v>2497</v>
      </c>
    </row>
    <row r="3613" spans="1:5" ht="13.2" customHeight="1">
      <c r="A3613" s="32" t="s">
        <v>49</v>
      </c>
      <c r="E3613" s="34" t="s">
        <v>43</v>
      </c>
    </row>
    <row r="3614" ht="13.2" customHeight="1">
      <c r="E3614" s="33" t="s">
        <v>43</v>
      </c>
    </row>
    <row r="3615" spans="1:16" ht="13.2" customHeight="1">
      <c r="A3615" t="s">
        <v>40</v>
      </c>
      <c r="B3615" s="10" t="s">
        <v>107</v>
      </c>
      <c r="C3615" s="10" t="s">
        <v>2498</v>
      </c>
      <c r="E3615" s="27" t="s">
        <v>2499</v>
      </c>
      <c r="F3615" s="28" t="s">
        <v>81</v>
      </c>
      <c r="G3615" s="29">
        <v>6700</v>
      </c>
      <c r="H3615" s="28">
        <v>0</v>
      </c>
      <c r="I3615" s="28">
        <f>ROUND(G3615*H3615,6)</f>
        <v>0</v>
      </c>
      <c r="L3615" s="30">
        <v>0</v>
      </c>
      <c r="M3615" s="31">
        <f>ROUND(ROUND(L3615,2)*ROUND(G3615,3),2)</f>
        <v>0</v>
      </c>
      <c r="N3615" s="28" t="s">
        <v>57</v>
      </c>
      <c r="O3615">
        <f>(M3615*21)/100</f>
        <v>0</v>
      </c>
      <c r="P3615" t="s">
        <v>47</v>
      </c>
    </row>
    <row r="3616" spans="1:5" ht="13.2" customHeight="1">
      <c r="A3616" s="32" t="s">
        <v>48</v>
      </c>
      <c r="E3616" s="33" t="s">
        <v>2499</v>
      </c>
    </row>
    <row r="3617" spans="1:5" ht="13.2" customHeight="1">
      <c r="A3617" s="32" t="s">
        <v>49</v>
      </c>
      <c r="E3617" s="34" t="s">
        <v>43</v>
      </c>
    </row>
    <row r="3618" ht="13.2" customHeight="1">
      <c r="E3618" s="33" t="s">
        <v>43</v>
      </c>
    </row>
    <row r="3619" spans="1:16" ht="13.2" customHeight="1">
      <c r="A3619" t="s">
        <v>40</v>
      </c>
      <c r="B3619" s="10" t="s">
        <v>110</v>
      </c>
      <c r="C3619" s="10" t="s">
        <v>2500</v>
      </c>
      <c r="E3619" s="27" t="s">
        <v>2501</v>
      </c>
      <c r="F3619" s="28" t="s">
        <v>45</v>
      </c>
      <c r="G3619" s="29">
        <v>4</v>
      </c>
      <c r="H3619" s="28">
        <v>0</v>
      </c>
      <c r="I3619" s="28">
        <f>ROUND(G3619*H3619,6)</f>
        <v>0</v>
      </c>
      <c r="L3619" s="30">
        <v>0</v>
      </c>
      <c r="M3619" s="31">
        <f>ROUND(ROUND(L3619,2)*ROUND(G3619,3),2)</f>
        <v>0</v>
      </c>
      <c r="N3619" s="28" t="s">
        <v>57</v>
      </c>
      <c r="O3619">
        <f>(M3619*21)/100</f>
        <v>0</v>
      </c>
      <c r="P3619" t="s">
        <v>47</v>
      </c>
    </row>
    <row r="3620" spans="1:5" ht="13.2" customHeight="1">
      <c r="A3620" s="32" t="s">
        <v>48</v>
      </c>
      <c r="E3620" s="33" t="s">
        <v>2501</v>
      </c>
    </row>
    <row r="3621" spans="1:5" ht="13.2" customHeight="1">
      <c r="A3621" s="32" t="s">
        <v>49</v>
      </c>
      <c r="E3621" s="34" t="s">
        <v>43</v>
      </c>
    </row>
    <row r="3622" ht="13.2" customHeight="1">
      <c r="E3622" s="33" t="s">
        <v>43</v>
      </c>
    </row>
    <row r="3623" spans="1:16" ht="13.2" customHeight="1">
      <c r="A3623" t="s">
        <v>40</v>
      </c>
      <c r="B3623" s="10" t="s">
        <v>113</v>
      </c>
      <c r="C3623" s="10" t="s">
        <v>2502</v>
      </c>
      <c r="E3623" s="27" t="s">
        <v>2503</v>
      </c>
      <c r="F3623" s="28" t="s">
        <v>45</v>
      </c>
      <c r="G3623" s="29">
        <v>38</v>
      </c>
      <c r="H3623" s="28">
        <v>0</v>
      </c>
      <c r="I3623" s="28">
        <f>ROUND(G3623*H3623,6)</f>
        <v>0</v>
      </c>
      <c r="L3623" s="30">
        <v>0</v>
      </c>
      <c r="M3623" s="31">
        <f>ROUND(ROUND(L3623,2)*ROUND(G3623,3),2)</f>
        <v>0</v>
      </c>
      <c r="N3623" s="28" t="s">
        <v>57</v>
      </c>
      <c r="O3623">
        <f>(M3623*21)/100</f>
        <v>0</v>
      </c>
      <c r="P3623" t="s">
        <v>47</v>
      </c>
    </row>
    <row r="3624" spans="1:5" ht="13.2" customHeight="1">
      <c r="A3624" s="32" t="s">
        <v>48</v>
      </c>
      <c r="E3624" s="33" t="s">
        <v>2503</v>
      </c>
    </row>
    <row r="3625" spans="1:5" ht="13.2" customHeight="1">
      <c r="A3625" s="32" t="s">
        <v>49</v>
      </c>
      <c r="E3625" s="34" t="s">
        <v>43</v>
      </c>
    </row>
    <row r="3626" ht="13.2" customHeight="1">
      <c r="E3626" s="33" t="s">
        <v>43</v>
      </c>
    </row>
    <row r="3627" spans="1:16" ht="13.2" customHeight="1">
      <c r="A3627" t="s">
        <v>40</v>
      </c>
      <c r="B3627" s="10" t="s">
        <v>47</v>
      </c>
      <c r="C3627" s="10" t="s">
        <v>2504</v>
      </c>
      <c r="E3627" s="27" t="s">
        <v>2505</v>
      </c>
      <c r="F3627" s="28" t="s">
        <v>45</v>
      </c>
      <c r="G3627" s="29">
        <v>2</v>
      </c>
      <c r="H3627" s="28">
        <v>0</v>
      </c>
      <c r="I3627" s="28">
        <f>ROUND(G3627*H3627,6)</f>
        <v>0</v>
      </c>
      <c r="L3627" s="30">
        <v>0</v>
      </c>
      <c r="M3627" s="31">
        <f>ROUND(ROUND(L3627,2)*ROUND(G3627,3),2)</f>
        <v>0</v>
      </c>
      <c r="N3627" s="28" t="s">
        <v>57</v>
      </c>
      <c r="O3627">
        <f>(M3627*21)/100</f>
        <v>0</v>
      </c>
      <c r="P3627" t="s">
        <v>47</v>
      </c>
    </row>
    <row r="3628" spans="1:5" ht="13.2" customHeight="1">
      <c r="A3628" s="32" t="s">
        <v>48</v>
      </c>
      <c r="E3628" s="33" t="s">
        <v>2505</v>
      </c>
    </row>
    <row r="3629" spans="1:5" ht="13.2" customHeight="1">
      <c r="A3629" s="32" t="s">
        <v>49</v>
      </c>
      <c r="E3629" s="34" t="s">
        <v>43</v>
      </c>
    </row>
    <row r="3630" ht="13.2" customHeight="1">
      <c r="E3630" s="33" t="s">
        <v>43</v>
      </c>
    </row>
    <row r="3631" spans="1:16" ht="13.2" customHeight="1">
      <c r="A3631" t="s">
        <v>40</v>
      </c>
      <c r="B3631" s="10" t="s">
        <v>118</v>
      </c>
      <c r="C3631" s="10" t="s">
        <v>2506</v>
      </c>
      <c r="E3631" s="27" t="s">
        <v>2507</v>
      </c>
      <c r="F3631" s="28" t="s">
        <v>45</v>
      </c>
      <c r="G3631" s="29">
        <v>6</v>
      </c>
      <c r="H3631" s="28">
        <v>0</v>
      </c>
      <c r="I3631" s="28">
        <f>ROUND(G3631*H3631,6)</f>
        <v>0</v>
      </c>
      <c r="L3631" s="30">
        <v>0</v>
      </c>
      <c r="M3631" s="31">
        <f>ROUND(ROUND(L3631,2)*ROUND(G3631,3),2)</f>
        <v>0</v>
      </c>
      <c r="N3631" s="28" t="s">
        <v>57</v>
      </c>
      <c r="O3631">
        <f>(M3631*21)/100</f>
        <v>0</v>
      </c>
      <c r="P3631" t="s">
        <v>47</v>
      </c>
    </row>
    <row r="3632" spans="1:5" ht="13.2" customHeight="1">
      <c r="A3632" s="32" t="s">
        <v>48</v>
      </c>
      <c r="E3632" s="33" t="s">
        <v>2507</v>
      </c>
    </row>
    <row r="3633" spans="1:5" ht="13.2" customHeight="1">
      <c r="A3633" s="32" t="s">
        <v>49</v>
      </c>
      <c r="E3633" s="34" t="s">
        <v>43</v>
      </c>
    </row>
    <row r="3634" ht="13.2" customHeight="1">
      <c r="E3634" s="33" t="s">
        <v>43</v>
      </c>
    </row>
    <row r="3635" spans="1:16" ht="13.2" customHeight="1">
      <c r="A3635" t="s">
        <v>40</v>
      </c>
      <c r="B3635" s="10" t="s">
        <v>124</v>
      </c>
      <c r="C3635" s="10" t="s">
        <v>2508</v>
      </c>
      <c r="E3635" s="27" t="s">
        <v>2509</v>
      </c>
      <c r="F3635" s="28" t="s">
        <v>45</v>
      </c>
      <c r="G3635" s="29">
        <v>2</v>
      </c>
      <c r="H3635" s="28">
        <v>0</v>
      </c>
      <c r="I3635" s="28">
        <f>ROUND(G3635*H3635,6)</f>
        <v>0</v>
      </c>
      <c r="L3635" s="30">
        <v>0</v>
      </c>
      <c r="M3635" s="31">
        <f>ROUND(ROUND(L3635,2)*ROUND(G3635,3),2)</f>
        <v>0</v>
      </c>
      <c r="N3635" s="28" t="s">
        <v>57</v>
      </c>
      <c r="O3635">
        <f>(M3635*21)/100</f>
        <v>0</v>
      </c>
      <c r="P3635" t="s">
        <v>47</v>
      </c>
    </row>
    <row r="3636" spans="1:5" ht="13.2" customHeight="1">
      <c r="A3636" s="32" t="s">
        <v>48</v>
      </c>
      <c r="E3636" s="33" t="s">
        <v>2509</v>
      </c>
    </row>
    <row r="3637" spans="1:5" ht="13.2" customHeight="1">
      <c r="A3637" s="32" t="s">
        <v>49</v>
      </c>
      <c r="E3637" s="34" t="s">
        <v>43</v>
      </c>
    </row>
    <row r="3638" ht="13.2" customHeight="1">
      <c r="E3638" s="33" t="s">
        <v>43</v>
      </c>
    </row>
    <row r="3639" spans="1:16" ht="13.2" customHeight="1">
      <c r="A3639" t="s">
        <v>40</v>
      </c>
      <c r="B3639" s="10" t="s">
        <v>127</v>
      </c>
      <c r="C3639" s="10" t="s">
        <v>2510</v>
      </c>
      <c r="E3639" s="27" t="s">
        <v>2511</v>
      </c>
      <c r="F3639" s="28" t="s">
        <v>45</v>
      </c>
      <c r="G3639" s="29">
        <v>10</v>
      </c>
      <c r="H3639" s="28">
        <v>0</v>
      </c>
      <c r="I3639" s="28">
        <f>ROUND(G3639*H3639,6)</f>
        <v>0</v>
      </c>
      <c r="L3639" s="30">
        <v>0</v>
      </c>
      <c r="M3639" s="31">
        <f>ROUND(ROUND(L3639,2)*ROUND(G3639,3),2)</f>
        <v>0</v>
      </c>
      <c r="N3639" s="28" t="s">
        <v>57</v>
      </c>
      <c r="O3639">
        <f>(M3639*21)/100</f>
        <v>0</v>
      </c>
      <c r="P3639" t="s">
        <v>47</v>
      </c>
    </row>
    <row r="3640" spans="1:5" ht="13.2" customHeight="1">
      <c r="A3640" s="32" t="s">
        <v>48</v>
      </c>
      <c r="E3640" s="33" t="s">
        <v>2511</v>
      </c>
    </row>
    <row r="3641" spans="1:5" ht="13.2" customHeight="1">
      <c r="A3641" s="32" t="s">
        <v>49</v>
      </c>
      <c r="E3641" s="34" t="s">
        <v>43</v>
      </c>
    </row>
    <row r="3642" ht="13.2" customHeight="1">
      <c r="E3642" s="33" t="s">
        <v>43</v>
      </c>
    </row>
    <row r="3643" spans="1:16" ht="13.2" customHeight="1">
      <c r="A3643" t="s">
        <v>40</v>
      </c>
      <c r="B3643" s="10" t="s">
        <v>130</v>
      </c>
      <c r="C3643" s="10" t="s">
        <v>2512</v>
      </c>
      <c r="E3643" s="27" t="s">
        <v>2513</v>
      </c>
      <c r="F3643" s="28" t="s">
        <v>45</v>
      </c>
      <c r="G3643" s="29">
        <v>10</v>
      </c>
      <c r="H3643" s="28">
        <v>0</v>
      </c>
      <c r="I3643" s="28">
        <f>ROUND(G3643*H3643,6)</f>
        <v>0</v>
      </c>
      <c r="L3643" s="30">
        <v>0</v>
      </c>
      <c r="M3643" s="31">
        <f>ROUND(ROUND(L3643,2)*ROUND(G3643,3),2)</f>
        <v>0</v>
      </c>
      <c r="N3643" s="28" t="s">
        <v>57</v>
      </c>
      <c r="O3643">
        <f>(M3643*21)/100</f>
        <v>0</v>
      </c>
      <c r="P3643" t="s">
        <v>47</v>
      </c>
    </row>
    <row r="3644" spans="1:5" ht="13.2" customHeight="1">
      <c r="A3644" s="32" t="s">
        <v>48</v>
      </c>
      <c r="E3644" s="33" t="s">
        <v>2513</v>
      </c>
    </row>
    <row r="3645" spans="1:5" ht="13.2" customHeight="1">
      <c r="A3645" s="32" t="s">
        <v>49</v>
      </c>
      <c r="E3645" s="34" t="s">
        <v>43</v>
      </c>
    </row>
    <row r="3646" ht="13.2" customHeight="1">
      <c r="E3646" s="33" t="s">
        <v>43</v>
      </c>
    </row>
    <row r="3647" spans="1:16" ht="13.2" customHeight="1">
      <c r="A3647" t="s">
        <v>40</v>
      </c>
      <c r="B3647" s="10" t="s">
        <v>134</v>
      </c>
      <c r="C3647" s="10" t="s">
        <v>2514</v>
      </c>
      <c r="E3647" s="27" t="s">
        <v>2515</v>
      </c>
      <c r="F3647" s="28" t="s">
        <v>45</v>
      </c>
      <c r="G3647" s="29">
        <v>10</v>
      </c>
      <c r="H3647" s="28">
        <v>0</v>
      </c>
      <c r="I3647" s="28">
        <f>ROUND(G3647*H3647,6)</f>
        <v>0</v>
      </c>
      <c r="L3647" s="30">
        <v>0</v>
      </c>
      <c r="M3647" s="31">
        <f>ROUND(ROUND(L3647,2)*ROUND(G3647,3),2)</f>
        <v>0</v>
      </c>
      <c r="N3647" s="28" t="s">
        <v>57</v>
      </c>
      <c r="O3647">
        <f>(M3647*21)/100</f>
        <v>0</v>
      </c>
      <c r="P3647" t="s">
        <v>47</v>
      </c>
    </row>
    <row r="3648" spans="1:5" ht="13.2" customHeight="1">
      <c r="A3648" s="32" t="s">
        <v>48</v>
      </c>
      <c r="E3648" s="33" t="s">
        <v>2515</v>
      </c>
    </row>
    <row r="3649" spans="1:5" ht="13.2" customHeight="1">
      <c r="A3649" s="32" t="s">
        <v>49</v>
      </c>
      <c r="E3649" s="34" t="s">
        <v>43</v>
      </c>
    </row>
    <row r="3650" ht="13.2" customHeight="1">
      <c r="E3650" s="33" t="s">
        <v>43</v>
      </c>
    </row>
    <row r="3651" spans="1:16" ht="13.2" customHeight="1">
      <c r="A3651" t="s">
        <v>40</v>
      </c>
      <c r="B3651" s="10" t="s">
        <v>121</v>
      </c>
      <c r="C3651" s="10" t="s">
        <v>2516</v>
      </c>
      <c r="E3651" s="27" t="s">
        <v>2517</v>
      </c>
      <c r="F3651" s="28" t="s">
        <v>45</v>
      </c>
      <c r="G3651" s="29">
        <v>37</v>
      </c>
      <c r="H3651" s="28">
        <v>0</v>
      </c>
      <c r="I3651" s="28">
        <f>ROUND(G3651*H3651,6)</f>
        <v>0</v>
      </c>
      <c r="L3651" s="30">
        <v>0</v>
      </c>
      <c r="M3651" s="31">
        <f>ROUND(ROUND(L3651,2)*ROUND(G3651,3),2)</f>
        <v>0</v>
      </c>
      <c r="N3651" s="28" t="s">
        <v>57</v>
      </c>
      <c r="O3651">
        <f>(M3651*21)/100</f>
        <v>0</v>
      </c>
      <c r="P3651" t="s">
        <v>47</v>
      </c>
    </row>
    <row r="3652" spans="1:5" ht="13.2" customHeight="1">
      <c r="A3652" s="32" t="s">
        <v>48</v>
      </c>
      <c r="E3652" s="33" t="s">
        <v>2517</v>
      </c>
    </row>
    <row r="3653" spans="1:5" ht="13.2" customHeight="1">
      <c r="A3653" s="32" t="s">
        <v>49</v>
      </c>
      <c r="E3653" s="34" t="s">
        <v>43</v>
      </c>
    </row>
    <row r="3654" ht="13.2" customHeight="1">
      <c r="E3654" s="33" t="s">
        <v>43</v>
      </c>
    </row>
    <row r="3655" spans="1:16" ht="13.2" customHeight="1">
      <c r="A3655" t="s">
        <v>40</v>
      </c>
      <c r="B3655" s="10" t="s">
        <v>137</v>
      </c>
      <c r="C3655" s="10" t="s">
        <v>2518</v>
      </c>
      <c r="E3655" s="27" t="s">
        <v>2519</v>
      </c>
      <c r="F3655" s="28" t="s">
        <v>45</v>
      </c>
      <c r="G3655" s="29">
        <v>74</v>
      </c>
      <c r="H3655" s="28">
        <v>0</v>
      </c>
      <c r="I3655" s="28">
        <f>ROUND(G3655*H3655,6)</f>
        <v>0</v>
      </c>
      <c r="L3655" s="30">
        <v>0</v>
      </c>
      <c r="M3655" s="31">
        <f>ROUND(ROUND(L3655,2)*ROUND(G3655,3),2)</f>
        <v>0</v>
      </c>
      <c r="N3655" s="28" t="s">
        <v>57</v>
      </c>
      <c r="O3655">
        <f>(M3655*21)/100</f>
        <v>0</v>
      </c>
      <c r="P3655" t="s">
        <v>47</v>
      </c>
    </row>
    <row r="3656" spans="1:5" ht="13.2" customHeight="1">
      <c r="A3656" s="32" t="s">
        <v>48</v>
      </c>
      <c r="E3656" s="33" t="s">
        <v>2519</v>
      </c>
    </row>
    <row r="3657" spans="1:5" ht="13.2" customHeight="1">
      <c r="A3657" s="32" t="s">
        <v>49</v>
      </c>
      <c r="E3657" s="34" t="s">
        <v>43</v>
      </c>
    </row>
    <row r="3658" ht="13.2" customHeight="1">
      <c r="E3658" s="33" t="s">
        <v>43</v>
      </c>
    </row>
    <row r="3659" spans="1:16" ht="13.2" customHeight="1">
      <c r="A3659" t="s">
        <v>40</v>
      </c>
      <c r="B3659" s="10" t="s">
        <v>229</v>
      </c>
      <c r="C3659" s="10" t="s">
        <v>2520</v>
      </c>
      <c r="E3659" s="27" t="s">
        <v>2521</v>
      </c>
      <c r="F3659" s="28" t="s">
        <v>45</v>
      </c>
      <c r="G3659" s="29">
        <v>4</v>
      </c>
      <c r="H3659" s="28">
        <v>0</v>
      </c>
      <c r="I3659" s="28">
        <f>ROUND(G3659*H3659,6)</f>
        <v>0</v>
      </c>
      <c r="L3659" s="30">
        <v>0</v>
      </c>
      <c r="M3659" s="31">
        <f>ROUND(ROUND(L3659,2)*ROUND(G3659,3),2)</f>
        <v>0</v>
      </c>
      <c r="N3659" s="28" t="s">
        <v>57</v>
      </c>
      <c r="O3659">
        <f>(M3659*21)/100</f>
        <v>0</v>
      </c>
      <c r="P3659" t="s">
        <v>47</v>
      </c>
    </row>
    <row r="3660" spans="1:5" ht="13.2" customHeight="1">
      <c r="A3660" s="32" t="s">
        <v>48</v>
      </c>
      <c r="E3660" s="33" t="s">
        <v>2521</v>
      </c>
    </row>
    <row r="3661" spans="1:5" ht="13.2" customHeight="1">
      <c r="A3661" s="32" t="s">
        <v>49</v>
      </c>
      <c r="E3661" s="34" t="s">
        <v>43</v>
      </c>
    </row>
    <row r="3662" ht="13.2" customHeight="1">
      <c r="E3662" s="33" t="s">
        <v>43</v>
      </c>
    </row>
    <row r="3663" spans="1:16" ht="13.2" customHeight="1">
      <c r="A3663" t="s">
        <v>40</v>
      </c>
      <c r="B3663" s="10" t="s">
        <v>233</v>
      </c>
      <c r="C3663" s="10" t="s">
        <v>2522</v>
      </c>
      <c r="E3663" s="27" t="s">
        <v>2523</v>
      </c>
      <c r="F3663" s="28" t="s">
        <v>45</v>
      </c>
      <c r="G3663" s="29">
        <v>2</v>
      </c>
      <c r="H3663" s="28">
        <v>0</v>
      </c>
      <c r="I3663" s="28">
        <f>ROUND(G3663*H3663,6)</f>
        <v>0</v>
      </c>
      <c r="L3663" s="30">
        <v>0</v>
      </c>
      <c r="M3663" s="31">
        <f>ROUND(ROUND(L3663,2)*ROUND(G3663,3),2)</f>
        <v>0</v>
      </c>
      <c r="N3663" s="28" t="s">
        <v>57</v>
      </c>
      <c r="O3663">
        <f>(M3663*21)/100</f>
        <v>0</v>
      </c>
      <c r="P3663" t="s">
        <v>47</v>
      </c>
    </row>
    <row r="3664" spans="1:5" ht="13.2" customHeight="1">
      <c r="A3664" s="32" t="s">
        <v>48</v>
      </c>
      <c r="E3664" s="33" t="s">
        <v>2523</v>
      </c>
    </row>
    <row r="3665" spans="1:5" ht="13.2" customHeight="1">
      <c r="A3665" s="32" t="s">
        <v>49</v>
      </c>
      <c r="E3665" s="34" t="s">
        <v>43</v>
      </c>
    </row>
    <row r="3666" ht="13.2" customHeight="1">
      <c r="E3666" s="33" t="s">
        <v>43</v>
      </c>
    </row>
    <row r="3667" spans="1:16" ht="13.2" customHeight="1">
      <c r="A3667" t="s">
        <v>40</v>
      </c>
      <c r="B3667" s="10" t="s">
        <v>237</v>
      </c>
      <c r="C3667" s="10" t="s">
        <v>2524</v>
      </c>
      <c r="E3667" s="27" t="s">
        <v>2525</v>
      </c>
      <c r="F3667" s="28" t="s">
        <v>45</v>
      </c>
      <c r="G3667" s="29">
        <v>4</v>
      </c>
      <c r="H3667" s="28">
        <v>0</v>
      </c>
      <c r="I3667" s="28">
        <f>ROUND(G3667*H3667,6)</f>
        <v>0</v>
      </c>
      <c r="L3667" s="30">
        <v>0</v>
      </c>
      <c r="M3667" s="31">
        <f>ROUND(ROUND(L3667,2)*ROUND(G3667,3),2)</f>
        <v>0</v>
      </c>
      <c r="N3667" s="28" t="s">
        <v>57</v>
      </c>
      <c r="O3667">
        <f>(M3667*21)/100</f>
        <v>0</v>
      </c>
      <c r="P3667" t="s">
        <v>47</v>
      </c>
    </row>
    <row r="3668" spans="1:5" ht="13.2" customHeight="1">
      <c r="A3668" s="32" t="s">
        <v>48</v>
      </c>
      <c r="E3668" s="33" t="s">
        <v>2525</v>
      </c>
    </row>
    <row r="3669" spans="1:5" ht="13.2" customHeight="1">
      <c r="A3669" s="32" t="s">
        <v>49</v>
      </c>
      <c r="E3669" s="34" t="s">
        <v>43</v>
      </c>
    </row>
    <row r="3670" ht="13.2" customHeight="1">
      <c r="E3670" s="33" t="s">
        <v>43</v>
      </c>
    </row>
    <row r="3671" spans="1:16" ht="13.2" customHeight="1">
      <c r="A3671" t="s">
        <v>40</v>
      </c>
      <c r="B3671" s="10" t="s">
        <v>53</v>
      </c>
      <c r="C3671" s="10" t="s">
        <v>2526</v>
      </c>
      <c r="E3671" s="27" t="s">
        <v>2527</v>
      </c>
      <c r="F3671" s="28" t="s">
        <v>45</v>
      </c>
      <c r="G3671" s="29">
        <v>1</v>
      </c>
      <c r="H3671" s="28">
        <v>0</v>
      </c>
      <c r="I3671" s="28">
        <f>ROUND(G3671*H3671,6)</f>
        <v>0</v>
      </c>
      <c r="L3671" s="30">
        <v>0</v>
      </c>
      <c r="M3671" s="31">
        <f>ROUND(ROUND(L3671,2)*ROUND(G3671,3),2)</f>
        <v>0</v>
      </c>
      <c r="N3671" s="28" t="s">
        <v>57</v>
      </c>
      <c r="O3671">
        <f>(M3671*21)/100</f>
        <v>0</v>
      </c>
      <c r="P3671" t="s">
        <v>47</v>
      </c>
    </row>
    <row r="3672" spans="1:5" ht="13.2" customHeight="1">
      <c r="A3672" s="32" t="s">
        <v>48</v>
      </c>
      <c r="E3672" s="33" t="s">
        <v>2527</v>
      </c>
    </row>
    <row r="3673" spans="1:5" ht="13.2" customHeight="1">
      <c r="A3673" s="32" t="s">
        <v>49</v>
      </c>
      <c r="E3673" s="34" t="s">
        <v>43</v>
      </c>
    </row>
    <row r="3674" ht="13.2" customHeight="1">
      <c r="E3674" s="33" t="s">
        <v>43</v>
      </c>
    </row>
    <row r="3675" spans="1:16" ht="13.2" customHeight="1">
      <c r="A3675" t="s">
        <v>40</v>
      </c>
      <c r="B3675" s="10" t="s">
        <v>240</v>
      </c>
      <c r="C3675" s="10" t="s">
        <v>2528</v>
      </c>
      <c r="E3675" s="27" t="s">
        <v>2529</v>
      </c>
      <c r="F3675" s="28" t="s">
        <v>45</v>
      </c>
      <c r="G3675" s="29">
        <v>2</v>
      </c>
      <c r="H3675" s="28">
        <v>0</v>
      </c>
      <c r="I3675" s="28">
        <f>ROUND(G3675*H3675,6)</f>
        <v>0</v>
      </c>
      <c r="L3675" s="30">
        <v>0</v>
      </c>
      <c r="M3675" s="31">
        <f>ROUND(ROUND(L3675,2)*ROUND(G3675,3),2)</f>
        <v>0</v>
      </c>
      <c r="N3675" s="28" t="s">
        <v>57</v>
      </c>
      <c r="O3675">
        <f>(M3675*21)/100</f>
        <v>0</v>
      </c>
      <c r="P3675" t="s">
        <v>47</v>
      </c>
    </row>
    <row r="3676" spans="1:5" ht="13.2" customHeight="1">
      <c r="A3676" s="32" t="s">
        <v>48</v>
      </c>
      <c r="E3676" s="33" t="s">
        <v>2529</v>
      </c>
    </row>
    <row r="3677" spans="1:5" ht="13.2" customHeight="1">
      <c r="A3677" s="32" t="s">
        <v>49</v>
      </c>
      <c r="E3677" s="34" t="s">
        <v>43</v>
      </c>
    </row>
    <row r="3678" ht="13.2" customHeight="1">
      <c r="E3678" s="33" t="s">
        <v>43</v>
      </c>
    </row>
    <row r="3679" spans="1:16" ht="13.2" customHeight="1">
      <c r="A3679" t="s">
        <v>40</v>
      </c>
      <c r="B3679" s="10" t="s">
        <v>244</v>
      </c>
      <c r="C3679" s="10" t="s">
        <v>2530</v>
      </c>
      <c r="E3679" s="27" t="s">
        <v>2531</v>
      </c>
      <c r="F3679" s="28" t="s">
        <v>45</v>
      </c>
      <c r="G3679" s="29">
        <v>4</v>
      </c>
      <c r="H3679" s="28">
        <v>0</v>
      </c>
      <c r="I3679" s="28">
        <f>ROUND(G3679*H3679,6)</f>
        <v>0</v>
      </c>
      <c r="L3679" s="30">
        <v>0</v>
      </c>
      <c r="M3679" s="31">
        <f>ROUND(ROUND(L3679,2)*ROUND(G3679,3),2)</f>
        <v>0</v>
      </c>
      <c r="N3679" s="28" t="s">
        <v>57</v>
      </c>
      <c r="O3679">
        <f>(M3679*21)/100</f>
        <v>0</v>
      </c>
      <c r="P3679" t="s">
        <v>47</v>
      </c>
    </row>
    <row r="3680" spans="1:5" ht="13.2" customHeight="1">
      <c r="A3680" s="32" t="s">
        <v>48</v>
      </c>
      <c r="E3680" s="33" t="s">
        <v>2531</v>
      </c>
    </row>
    <row r="3681" spans="1:5" ht="13.2" customHeight="1">
      <c r="A3681" s="32" t="s">
        <v>49</v>
      </c>
      <c r="E3681" s="34" t="s">
        <v>43</v>
      </c>
    </row>
    <row r="3682" ht="13.2" customHeight="1">
      <c r="E3682" s="33" t="s">
        <v>43</v>
      </c>
    </row>
    <row r="3683" spans="1:16" ht="13.2" customHeight="1">
      <c r="A3683" t="s">
        <v>40</v>
      </c>
      <c r="B3683" s="10" t="s">
        <v>248</v>
      </c>
      <c r="C3683" s="10" t="s">
        <v>2532</v>
      </c>
      <c r="E3683" s="27" t="s">
        <v>2533</v>
      </c>
      <c r="F3683" s="28" t="s">
        <v>45</v>
      </c>
      <c r="G3683" s="29">
        <v>2</v>
      </c>
      <c r="H3683" s="28">
        <v>0</v>
      </c>
      <c r="I3683" s="28">
        <f>ROUND(G3683*H3683,6)</f>
        <v>0</v>
      </c>
      <c r="L3683" s="30">
        <v>0</v>
      </c>
      <c r="M3683" s="31">
        <f>ROUND(ROUND(L3683,2)*ROUND(G3683,3),2)</f>
        <v>0</v>
      </c>
      <c r="N3683" s="28" t="s">
        <v>57</v>
      </c>
      <c r="O3683">
        <f>(M3683*21)/100</f>
        <v>0</v>
      </c>
      <c r="P3683" t="s">
        <v>47</v>
      </c>
    </row>
    <row r="3684" spans="1:5" ht="13.2" customHeight="1">
      <c r="A3684" s="32" t="s">
        <v>48</v>
      </c>
      <c r="E3684" s="33" t="s">
        <v>2533</v>
      </c>
    </row>
    <row r="3685" spans="1:5" ht="13.2" customHeight="1">
      <c r="A3685" s="32" t="s">
        <v>49</v>
      </c>
      <c r="E3685" s="34" t="s">
        <v>43</v>
      </c>
    </row>
    <row r="3686" ht="13.2" customHeight="1">
      <c r="E3686" s="33" t="s">
        <v>43</v>
      </c>
    </row>
    <row r="3687" spans="1:16" ht="13.2" customHeight="1">
      <c r="A3687" t="s">
        <v>40</v>
      </c>
      <c r="B3687" s="10" t="s">
        <v>252</v>
      </c>
      <c r="C3687" s="10" t="s">
        <v>2534</v>
      </c>
      <c r="E3687" s="27" t="s">
        <v>2535</v>
      </c>
      <c r="F3687" s="28" t="s">
        <v>45</v>
      </c>
      <c r="G3687" s="29">
        <v>4</v>
      </c>
      <c r="H3687" s="28">
        <v>0</v>
      </c>
      <c r="I3687" s="28">
        <f>ROUND(G3687*H3687,6)</f>
        <v>0</v>
      </c>
      <c r="L3687" s="30">
        <v>0</v>
      </c>
      <c r="M3687" s="31">
        <f>ROUND(ROUND(L3687,2)*ROUND(G3687,3),2)</f>
        <v>0</v>
      </c>
      <c r="N3687" s="28" t="s">
        <v>57</v>
      </c>
      <c r="O3687">
        <f>(M3687*21)/100</f>
        <v>0</v>
      </c>
      <c r="P3687" t="s">
        <v>47</v>
      </c>
    </row>
    <row r="3688" spans="1:5" ht="13.2" customHeight="1">
      <c r="A3688" s="32" t="s">
        <v>48</v>
      </c>
      <c r="E3688" s="33" t="s">
        <v>2535</v>
      </c>
    </row>
    <row r="3689" spans="1:5" ht="13.2" customHeight="1">
      <c r="A3689" s="32" t="s">
        <v>49</v>
      </c>
      <c r="E3689" s="34" t="s">
        <v>43</v>
      </c>
    </row>
    <row r="3690" ht="13.2" customHeight="1">
      <c r="E3690" s="33" t="s">
        <v>43</v>
      </c>
    </row>
    <row r="3691" spans="1:16" ht="13.2" customHeight="1">
      <c r="A3691" t="s">
        <v>40</v>
      </c>
      <c r="B3691" s="10" t="s">
        <v>257</v>
      </c>
      <c r="C3691" s="10" t="s">
        <v>2536</v>
      </c>
      <c r="E3691" s="27" t="s">
        <v>2537</v>
      </c>
      <c r="F3691" s="28" t="s">
        <v>45</v>
      </c>
      <c r="G3691" s="29">
        <v>2</v>
      </c>
      <c r="H3691" s="28">
        <v>0</v>
      </c>
      <c r="I3691" s="28">
        <f>ROUND(G3691*H3691,6)</f>
        <v>0</v>
      </c>
      <c r="L3691" s="30">
        <v>0</v>
      </c>
      <c r="M3691" s="31">
        <f>ROUND(ROUND(L3691,2)*ROUND(G3691,3),2)</f>
        <v>0</v>
      </c>
      <c r="N3691" s="28" t="s">
        <v>57</v>
      </c>
      <c r="O3691">
        <f>(M3691*21)/100</f>
        <v>0</v>
      </c>
      <c r="P3691" t="s">
        <v>47</v>
      </c>
    </row>
    <row r="3692" spans="1:5" ht="13.2" customHeight="1">
      <c r="A3692" s="32" t="s">
        <v>48</v>
      </c>
      <c r="E3692" s="33" t="s">
        <v>2537</v>
      </c>
    </row>
    <row r="3693" spans="1:5" ht="13.2" customHeight="1">
      <c r="A3693" s="32" t="s">
        <v>49</v>
      </c>
      <c r="E3693" s="34" t="s">
        <v>43</v>
      </c>
    </row>
    <row r="3694" ht="13.2" customHeight="1">
      <c r="E3694" s="33" t="s">
        <v>43</v>
      </c>
    </row>
    <row r="3695" spans="1:16" ht="13.2" customHeight="1">
      <c r="A3695" t="s">
        <v>40</v>
      </c>
      <c r="B3695" s="10" t="s">
        <v>262</v>
      </c>
      <c r="C3695" s="10" t="s">
        <v>2538</v>
      </c>
      <c r="E3695" s="27" t="s">
        <v>2539</v>
      </c>
      <c r="F3695" s="28" t="s">
        <v>45</v>
      </c>
      <c r="G3695" s="29">
        <v>2</v>
      </c>
      <c r="H3695" s="28">
        <v>0</v>
      </c>
      <c r="I3695" s="28">
        <f>ROUND(G3695*H3695,6)</f>
        <v>0</v>
      </c>
      <c r="L3695" s="30">
        <v>0</v>
      </c>
      <c r="M3695" s="31">
        <f>ROUND(ROUND(L3695,2)*ROUND(G3695,3),2)</f>
        <v>0</v>
      </c>
      <c r="N3695" s="28" t="s">
        <v>57</v>
      </c>
      <c r="O3695">
        <f>(M3695*21)/100</f>
        <v>0</v>
      </c>
      <c r="P3695" t="s">
        <v>47</v>
      </c>
    </row>
    <row r="3696" spans="1:5" ht="13.2" customHeight="1">
      <c r="A3696" s="32" t="s">
        <v>48</v>
      </c>
      <c r="E3696" s="33" t="s">
        <v>2539</v>
      </c>
    </row>
    <row r="3697" spans="1:5" ht="13.2" customHeight="1">
      <c r="A3697" s="32" t="s">
        <v>49</v>
      </c>
      <c r="E3697" s="34" t="s">
        <v>43</v>
      </c>
    </row>
    <row r="3698" ht="13.2" customHeight="1">
      <c r="E3698" s="33" t="s">
        <v>43</v>
      </c>
    </row>
    <row r="3699" spans="1:16" ht="13.2" customHeight="1">
      <c r="A3699" t="s">
        <v>40</v>
      </c>
      <c r="B3699" s="10" t="s">
        <v>1247</v>
      </c>
      <c r="C3699" s="10" t="s">
        <v>2540</v>
      </c>
      <c r="E3699" s="27" t="s">
        <v>2541</v>
      </c>
      <c r="F3699" s="28" t="s">
        <v>45</v>
      </c>
      <c r="G3699" s="29">
        <v>2</v>
      </c>
      <c r="H3699" s="28">
        <v>0</v>
      </c>
      <c r="I3699" s="28">
        <f>ROUND(G3699*H3699,6)</f>
        <v>0</v>
      </c>
      <c r="L3699" s="30">
        <v>0</v>
      </c>
      <c r="M3699" s="31">
        <f>ROUND(ROUND(L3699,2)*ROUND(G3699,3),2)</f>
        <v>0</v>
      </c>
      <c r="N3699" s="28" t="s">
        <v>57</v>
      </c>
      <c r="O3699">
        <f>(M3699*21)/100</f>
        <v>0</v>
      </c>
      <c r="P3699" t="s">
        <v>47</v>
      </c>
    </row>
    <row r="3700" spans="1:5" ht="13.2" customHeight="1">
      <c r="A3700" s="32" t="s">
        <v>48</v>
      </c>
      <c r="E3700" s="33" t="s">
        <v>2541</v>
      </c>
    </row>
    <row r="3701" spans="1:5" ht="13.2" customHeight="1">
      <c r="A3701" s="32" t="s">
        <v>49</v>
      </c>
      <c r="E3701" s="34" t="s">
        <v>43</v>
      </c>
    </row>
    <row r="3702" ht="13.2" customHeight="1">
      <c r="E3702" s="33" t="s">
        <v>43</v>
      </c>
    </row>
    <row r="3703" spans="1:16" ht="13.2" customHeight="1">
      <c r="A3703" t="s">
        <v>40</v>
      </c>
      <c r="B3703" s="10" t="s">
        <v>1252</v>
      </c>
      <c r="C3703" s="10" t="s">
        <v>2542</v>
      </c>
      <c r="E3703" s="27" t="s">
        <v>2543</v>
      </c>
      <c r="F3703" s="28" t="s">
        <v>45</v>
      </c>
      <c r="G3703" s="29">
        <v>4</v>
      </c>
      <c r="H3703" s="28">
        <v>0</v>
      </c>
      <c r="I3703" s="28">
        <f>ROUND(G3703*H3703,6)</f>
        <v>0</v>
      </c>
      <c r="L3703" s="30">
        <v>0</v>
      </c>
      <c r="M3703" s="31">
        <f>ROUND(ROUND(L3703,2)*ROUND(G3703,3),2)</f>
        <v>0</v>
      </c>
      <c r="N3703" s="28" t="s">
        <v>57</v>
      </c>
      <c r="O3703">
        <f>(M3703*21)/100</f>
        <v>0</v>
      </c>
      <c r="P3703" t="s">
        <v>47</v>
      </c>
    </row>
    <row r="3704" spans="1:5" ht="13.2" customHeight="1">
      <c r="A3704" s="32" t="s">
        <v>48</v>
      </c>
      <c r="E3704" s="33" t="s">
        <v>2544</v>
      </c>
    </row>
    <row r="3705" spans="1:5" ht="13.2" customHeight="1">
      <c r="A3705" s="32" t="s">
        <v>49</v>
      </c>
      <c r="E3705" s="34" t="s">
        <v>43</v>
      </c>
    </row>
    <row r="3706" ht="13.2" customHeight="1">
      <c r="E3706" s="33" t="s">
        <v>43</v>
      </c>
    </row>
    <row r="3707" spans="1:16" ht="13.2" customHeight="1">
      <c r="A3707" t="s">
        <v>40</v>
      </c>
      <c r="B3707" s="10" t="s">
        <v>1256</v>
      </c>
      <c r="C3707" s="10" t="s">
        <v>2545</v>
      </c>
      <c r="E3707" s="27" t="s">
        <v>2546</v>
      </c>
      <c r="F3707" s="28" t="s">
        <v>45</v>
      </c>
      <c r="G3707" s="29">
        <v>49</v>
      </c>
      <c r="H3707" s="28">
        <v>0</v>
      </c>
      <c r="I3707" s="28">
        <f>ROUND(G3707*H3707,6)</f>
        <v>0</v>
      </c>
      <c r="L3707" s="30">
        <v>0</v>
      </c>
      <c r="M3707" s="31">
        <f>ROUND(ROUND(L3707,2)*ROUND(G3707,3),2)</f>
        <v>0</v>
      </c>
      <c r="N3707" s="28" t="s">
        <v>57</v>
      </c>
      <c r="O3707">
        <f>(M3707*21)/100</f>
        <v>0</v>
      </c>
      <c r="P3707" t="s">
        <v>47</v>
      </c>
    </row>
    <row r="3708" spans="1:5" ht="13.2" customHeight="1">
      <c r="A3708" s="32" t="s">
        <v>48</v>
      </c>
      <c r="E3708" s="33" t="s">
        <v>2546</v>
      </c>
    </row>
    <row r="3709" spans="1:5" ht="13.2" customHeight="1">
      <c r="A3709" s="32" t="s">
        <v>49</v>
      </c>
      <c r="E3709" s="34" t="s">
        <v>43</v>
      </c>
    </row>
    <row r="3710" ht="13.2" customHeight="1">
      <c r="E3710" s="33" t="s">
        <v>43</v>
      </c>
    </row>
    <row r="3711" spans="1:16" ht="13.2" customHeight="1">
      <c r="A3711" t="s">
        <v>40</v>
      </c>
      <c r="B3711" s="10" t="s">
        <v>1259</v>
      </c>
      <c r="C3711" s="10" t="s">
        <v>2547</v>
      </c>
      <c r="E3711" s="27" t="s">
        <v>2548</v>
      </c>
      <c r="F3711" s="28" t="s">
        <v>1282</v>
      </c>
      <c r="G3711" s="29">
        <v>16</v>
      </c>
      <c r="H3711" s="28">
        <v>0</v>
      </c>
      <c r="I3711" s="28">
        <f>ROUND(G3711*H3711,6)</f>
        <v>0</v>
      </c>
      <c r="L3711" s="30">
        <v>0</v>
      </c>
      <c r="M3711" s="31">
        <f>ROUND(ROUND(L3711,2)*ROUND(G3711,3),2)</f>
        <v>0</v>
      </c>
      <c r="N3711" s="28" t="s">
        <v>57</v>
      </c>
      <c r="O3711">
        <f>(M3711*21)/100</f>
        <v>0</v>
      </c>
      <c r="P3711" t="s">
        <v>47</v>
      </c>
    </row>
    <row r="3712" spans="1:5" ht="13.2" customHeight="1">
      <c r="A3712" s="32" t="s">
        <v>48</v>
      </c>
      <c r="E3712" s="33" t="s">
        <v>2548</v>
      </c>
    </row>
    <row r="3713" spans="1:5" ht="13.2" customHeight="1">
      <c r="A3713" s="32" t="s">
        <v>49</v>
      </c>
      <c r="E3713" s="34" t="s">
        <v>43</v>
      </c>
    </row>
    <row r="3714" ht="13.2" customHeight="1">
      <c r="E3714" s="33" t="s">
        <v>43</v>
      </c>
    </row>
    <row r="3715" spans="1:16" ht="13.2" customHeight="1">
      <c r="A3715" t="s">
        <v>40</v>
      </c>
      <c r="B3715" s="10" t="s">
        <v>60</v>
      </c>
      <c r="C3715" s="10" t="s">
        <v>2549</v>
      </c>
      <c r="E3715" s="27" t="s">
        <v>2550</v>
      </c>
      <c r="F3715" s="28" t="s">
        <v>45</v>
      </c>
      <c r="G3715" s="29">
        <v>1</v>
      </c>
      <c r="H3715" s="28">
        <v>0</v>
      </c>
      <c r="I3715" s="28">
        <f>ROUND(G3715*H3715,6)</f>
        <v>0</v>
      </c>
      <c r="L3715" s="30">
        <v>0</v>
      </c>
      <c r="M3715" s="31">
        <f>ROUND(ROUND(L3715,2)*ROUND(G3715,3),2)</f>
        <v>0</v>
      </c>
      <c r="N3715" s="28" t="s">
        <v>57</v>
      </c>
      <c r="O3715">
        <f>(M3715*21)/100</f>
        <v>0</v>
      </c>
      <c r="P3715" t="s">
        <v>47</v>
      </c>
    </row>
    <row r="3716" spans="1:5" ht="13.2" customHeight="1">
      <c r="A3716" s="32" t="s">
        <v>48</v>
      </c>
      <c r="E3716" s="33" t="s">
        <v>2550</v>
      </c>
    </row>
    <row r="3717" spans="1:5" ht="13.2" customHeight="1">
      <c r="A3717" s="32" t="s">
        <v>49</v>
      </c>
      <c r="E3717" s="34" t="s">
        <v>43</v>
      </c>
    </row>
    <row r="3718" ht="13.2" customHeight="1">
      <c r="E3718" s="33" t="s">
        <v>43</v>
      </c>
    </row>
    <row r="3719" spans="1:16" ht="13.2" customHeight="1">
      <c r="A3719" t="s">
        <v>40</v>
      </c>
      <c r="B3719" s="10" t="s">
        <v>1264</v>
      </c>
      <c r="C3719" s="10" t="s">
        <v>2551</v>
      </c>
      <c r="E3719" s="27" t="s">
        <v>2552</v>
      </c>
      <c r="F3719" s="28" t="s">
        <v>45</v>
      </c>
      <c r="G3719" s="29">
        <v>1</v>
      </c>
      <c r="H3719" s="28">
        <v>0</v>
      </c>
      <c r="I3719" s="28">
        <f>ROUND(G3719*H3719,6)</f>
        <v>0</v>
      </c>
      <c r="L3719" s="30">
        <v>0</v>
      </c>
      <c r="M3719" s="31">
        <f>ROUND(ROUND(L3719,2)*ROUND(G3719,3),2)</f>
        <v>0</v>
      </c>
      <c r="N3719" s="28" t="s">
        <v>57</v>
      </c>
      <c r="O3719">
        <f>(M3719*21)/100</f>
        <v>0</v>
      </c>
      <c r="P3719" t="s">
        <v>47</v>
      </c>
    </row>
    <row r="3720" spans="1:5" ht="13.2" customHeight="1">
      <c r="A3720" s="32" t="s">
        <v>48</v>
      </c>
      <c r="E3720" s="33" t="s">
        <v>2552</v>
      </c>
    </row>
    <row r="3721" spans="1:5" ht="13.2" customHeight="1">
      <c r="A3721" s="32" t="s">
        <v>49</v>
      </c>
      <c r="E3721" s="34" t="s">
        <v>43</v>
      </c>
    </row>
    <row r="3722" ht="13.2" customHeight="1">
      <c r="E3722" s="33" t="s">
        <v>43</v>
      </c>
    </row>
    <row r="3723" spans="1:16" ht="13.2" customHeight="1">
      <c r="A3723" t="s">
        <v>40</v>
      </c>
      <c r="B3723" s="10" t="s">
        <v>1269</v>
      </c>
      <c r="C3723" s="10" t="s">
        <v>2553</v>
      </c>
      <c r="E3723" s="27" t="s">
        <v>2554</v>
      </c>
      <c r="F3723" s="28" t="s">
        <v>2321</v>
      </c>
      <c r="G3723" s="29">
        <v>6</v>
      </c>
      <c r="H3723" s="28">
        <v>0</v>
      </c>
      <c r="I3723" s="28">
        <f>ROUND(G3723*H3723,6)</f>
        <v>0</v>
      </c>
      <c r="L3723" s="30">
        <v>0</v>
      </c>
      <c r="M3723" s="31">
        <f>ROUND(ROUND(L3723,2)*ROUND(G3723,3),2)</f>
        <v>0</v>
      </c>
      <c r="N3723" s="28" t="s">
        <v>57</v>
      </c>
      <c r="O3723">
        <f>(M3723*21)/100</f>
        <v>0</v>
      </c>
      <c r="P3723" t="s">
        <v>47</v>
      </c>
    </row>
    <row r="3724" spans="1:5" ht="13.2" customHeight="1">
      <c r="A3724" s="32" t="s">
        <v>48</v>
      </c>
      <c r="E3724" s="33" t="s">
        <v>2554</v>
      </c>
    </row>
    <row r="3725" spans="1:5" ht="13.2" customHeight="1">
      <c r="A3725" s="32" t="s">
        <v>49</v>
      </c>
      <c r="E3725" s="34" t="s">
        <v>43</v>
      </c>
    </row>
    <row r="3726" ht="13.2" customHeight="1">
      <c r="E3726" s="33" t="s">
        <v>43</v>
      </c>
    </row>
    <row r="3727" spans="1:16" ht="13.2" customHeight="1">
      <c r="A3727" t="s">
        <v>40</v>
      </c>
      <c r="B3727" s="10" t="s">
        <v>64</v>
      </c>
      <c r="C3727" s="10" t="s">
        <v>2555</v>
      </c>
      <c r="E3727" s="27" t="s">
        <v>2556</v>
      </c>
      <c r="F3727" s="28" t="s">
        <v>45</v>
      </c>
      <c r="G3727" s="29">
        <v>2</v>
      </c>
      <c r="H3727" s="28">
        <v>0</v>
      </c>
      <c r="I3727" s="28">
        <f>ROUND(G3727*H3727,6)</f>
        <v>0</v>
      </c>
      <c r="L3727" s="30">
        <v>0</v>
      </c>
      <c r="M3727" s="31">
        <f>ROUND(ROUND(L3727,2)*ROUND(G3727,3),2)</f>
        <v>0</v>
      </c>
      <c r="N3727" s="28" t="s">
        <v>57</v>
      </c>
      <c r="O3727">
        <f>(M3727*21)/100</f>
        <v>0</v>
      </c>
      <c r="P3727" t="s">
        <v>47</v>
      </c>
    </row>
    <row r="3728" spans="1:5" ht="13.2" customHeight="1">
      <c r="A3728" s="32" t="s">
        <v>48</v>
      </c>
      <c r="E3728" s="33" t="s">
        <v>2556</v>
      </c>
    </row>
    <row r="3729" spans="1:5" ht="13.2" customHeight="1">
      <c r="A3729" s="32" t="s">
        <v>49</v>
      </c>
      <c r="E3729" s="34" t="s">
        <v>43</v>
      </c>
    </row>
    <row r="3730" ht="13.2" customHeight="1">
      <c r="E3730" s="33" t="s">
        <v>43</v>
      </c>
    </row>
    <row r="3731" spans="1:16" ht="13.2" customHeight="1">
      <c r="A3731" t="s">
        <v>40</v>
      </c>
      <c r="B3731" s="10" t="s">
        <v>68</v>
      </c>
      <c r="C3731" s="10" t="s">
        <v>2557</v>
      </c>
      <c r="E3731" s="27" t="s">
        <v>2558</v>
      </c>
      <c r="F3731" s="28" t="s">
        <v>45</v>
      </c>
      <c r="G3731" s="29">
        <v>6</v>
      </c>
      <c r="H3731" s="28">
        <v>0</v>
      </c>
      <c r="I3731" s="28">
        <f>ROUND(G3731*H3731,6)</f>
        <v>0</v>
      </c>
      <c r="L3731" s="30">
        <v>0</v>
      </c>
      <c r="M3731" s="31">
        <f>ROUND(ROUND(L3731,2)*ROUND(G3731,3),2)</f>
        <v>0</v>
      </c>
      <c r="N3731" s="28" t="s">
        <v>57</v>
      </c>
      <c r="O3731">
        <f>(M3731*21)/100</f>
        <v>0</v>
      </c>
      <c r="P3731" t="s">
        <v>47</v>
      </c>
    </row>
    <row r="3732" spans="1:5" ht="13.2" customHeight="1">
      <c r="A3732" s="32" t="s">
        <v>48</v>
      </c>
      <c r="E3732" s="33" t="s">
        <v>2558</v>
      </c>
    </row>
    <row r="3733" spans="1:5" ht="13.2" customHeight="1">
      <c r="A3733" s="32" t="s">
        <v>49</v>
      </c>
      <c r="E3733" s="34" t="s">
        <v>43</v>
      </c>
    </row>
    <row r="3734" ht="13.2" customHeight="1">
      <c r="E3734" s="33" t="s">
        <v>43</v>
      </c>
    </row>
    <row r="3735" spans="1:16" ht="13.2" customHeight="1">
      <c r="A3735" t="s">
        <v>40</v>
      </c>
      <c r="B3735" s="10" t="s">
        <v>71</v>
      </c>
      <c r="C3735" s="10" t="s">
        <v>2559</v>
      </c>
      <c r="E3735" s="27" t="s">
        <v>2560</v>
      </c>
      <c r="F3735" s="28" t="s">
        <v>45</v>
      </c>
      <c r="G3735" s="29">
        <v>5</v>
      </c>
      <c r="H3735" s="28">
        <v>0</v>
      </c>
      <c r="I3735" s="28">
        <f>ROUND(G3735*H3735,6)</f>
        <v>0</v>
      </c>
      <c r="L3735" s="30">
        <v>0</v>
      </c>
      <c r="M3735" s="31">
        <f>ROUND(ROUND(L3735,2)*ROUND(G3735,3),2)</f>
        <v>0</v>
      </c>
      <c r="N3735" s="28" t="s">
        <v>57</v>
      </c>
      <c r="O3735">
        <f>(M3735*21)/100</f>
        <v>0</v>
      </c>
      <c r="P3735" t="s">
        <v>47</v>
      </c>
    </row>
    <row r="3736" spans="1:5" ht="13.2" customHeight="1">
      <c r="A3736" s="32" t="s">
        <v>48</v>
      </c>
      <c r="E3736" s="33" t="s">
        <v>2561</v>
      </c>
    </row>
    <row r="3737" spans="1:5" ht="13.2" customHeight="1">
      <c r="A3737" s="32" t="s">
        <v>49</v>
      </c>
      <c r="E3737" s="34" t="s">
        <v>43</v>
      </c>
    </row>
    <row r="3738" ht="13.2" customHeight="1">
      <c r="E3738" s="33" t="s">
        <v>43</v>
      </c>
    </row>
    <row r="3739" spans="1:16" ht="13.2" customHeight="1">
      <c r="A3739" t="s">
        <v>40</v>
      </c>
      <c r="B3739" s="10" t="s">
        <v>74</v>
      </c>
      <c r="C3739" s="10" t="s">
        <v>2562</v>
      </c>
      <c r="E3739" s="27" t="s">
        <v>2563</v>
      </c>
      <c r="F3739" s="28" t="s">
        <v>45</v>
      </c>
      <c r="G3739" s="29">
        <v>1</v>
      </c>
      <c r="H3739" s="28">
        <v>0</v>
      </c>
      <c r="I3739" s="28">
        <f>ROUND(G3739*H3739,6)</f>
        <v>0</v>
      </c>
      <c r="L3739" s="30">
        <v>0</v>
      </c>
      <c r="M3739" s="31">
        <f>ROUND(ROUND(L3739,2)*ROUND(G3739,3),2)</f>
        <v>0</v>
      </c>
      <c r="N3739" s="28" t="s">
        <v>57</v>
      </c>
      <c r="O3739">
        <f>(M3739*21)/100</f>
        <v>0</v>
      </c>
      <c r="P3739" t="s">
        <v>47</v>
      </c>
    </row>
    <row r="3740" spans="1:5" ht="13.2" customHeight="1">
      <c r="A3740" s="32" t="s">
        <v>48</v>
      </c>
      <c r="E3740" s="33" t="s">
        <v>2563</v>
      </c>
    </row>
    <row r="3741" spans="1:5" ht="13.2" customHeight="1">
      <c r="A3741" s="32" t="s">
        <v>49</v>
      </c>
      <c r="E3741" s="34" t="s">
        <v>43</v>
      </c>
    </row>
    <row r="3742" ht="13.2" customHeight="1">
      <c r="E3742" s="33" t="s">
        <v>43</v>
      </c>
    </row>
    <row r="3743" spans="1:16" ht="13.2" customHeight="1">
      <c r="A3743" t="s">
        <v>40</v>
      </c>
      <c r="B3743" s="10" t="s">
        <v>78</v>
      </c>
      <c r="C3743" s="10" t="s">
        <v>2564</v>
      </c>
      <c r="E3743" s="27" t="s">
        <v>2565</v>
      </c>
      <c r="F3743" s="28" t="s">
        <v>45</v>
      </c>
      <c r="G3743" s="29">
        <v>2</v>
      </c>
      <c r="H3743" s="28">
        <v>0</v>
      </c>
      <c r="I3743" s="28">
        <f>ROUND(G3743*H3743,6)</f>
        <v>0</v>
      </c>
      <c r="L3743" s="30">
        <v>0</v>
      </c>
      <c r="M3743" s="31">
        <f>ROUND(ROUND(L3743,2)*ROUND(G3743,3),2)</f>
        <v>0</v>
      </c>
      <c r="N3743" s="28" t="s">
        <v>57</v>
      </c>
      <c r="O3743">
        <f>(M3743*21)/100</f>
        <v>0</v>
      </c>
      <c r="P3743" t="s">
        <v>47</v>
      </c>
    </row>
    <row r="3744" spans="1:5" ht="13.2" customHeight="1">
      <c r="A3744" s="32" t="s">
        <v>48</v>
      </c>
      <c r="E3744" s="33" t="s">
        <v>2565</v>
      </c>
    </row>
    <row r="3745" spans="1:5" ht="13.2" customHeight="1">
      <c r="A3745" s="32" t="s">
        <v>49</v>
      </c>
      <c r="E3745" s="34" t="s">
        <v>43</v>
      </c>
    </row>
    <row r="3746" ht="13.2" customHeight="1">
      <c r="E3746" s="33" t="s">
        <v>43</v>
      </c>
    </row>
    <row r="3747" spans="1:13" ht="13.2" customHeight="1">
      <c r="A3747" t="s">
        <v>37</v>
      </c>
      <c r="C3747" s="11" t="s">
        <v>2566</v>
      </c>
      <c r="E3747" s="35" t="s">
        <v>2567</v>
      </c>
      <c r="J3747" s="31">
        <f>0</f>
        <v>0</v>
      </c>
      <c r="K3747" s="31">
        <f>0</f>
        <v>0</v>
      </c>
      <c r="L3747" s="31">
        <f>0+L3748+L3752+L3756+L3760+L3764+L3768+L3772+L3776+L3780+L3784</f>
        <v>0</v>
      </c>
      <c r="M3747" s="31">
        <f>0+M3748+M3752+M3756+M3760+M3764+M3768+M3772+M3776+M3780+M3784</f>
        <v>0</v>
      </c>
    </row>
    <row r="3748" spans="1:16" ht="13.2" customHeight="1">
      <c r="A3748" t="s">
        <v>40</v>
      </c>
      <c r="B3748" s="10" t="s">
        <v>1273</v>
      </c>
      <c r="C3748" s="10" t="s">
        <v>2568</v>
      </c>
      <c r="E3748" s="27" t="s">
        <v>2569</v>
      </c>
      <c r="F3748" s="28" t="s">
        <v>45</v>
      </c>
      <c r="G3748" s="29">
        <v>1</v>
      </c>
      <c r="H3748" s="28">
        <v>0</v>
      </c>
      <c r="I3748" s="28">
        <f>ROUND(G3748*H3748,6)</f>
        <v>0</v>
      </c>
      <c r="L3748" s="30">
        <v>0</v>
      </c>
      <c r="M3748" s="31">
        <f>ROUND(ROUND(L3748,2)*ROUND(G3748,3),2)</f>
        <v>0</v>
      </c>
      <c r="N3748" s="28" t="s">
        <v>57</v>
      </c>
      <c r="O3748">
        <f>(M3748*21)/100</f>
        <v>0</v>
      </c>
      <c r="P3748" t="s">
        <v>47</v>
      </c>
    </row>
    <row r="3749" spans="1:5" ht="13.2" customHeight="1">
      <c r="A3749" s="32" t="s">
        <v>48</v>
      </c>
      <c r="E3749" s="33" t="s">
        <v>2569</v>
      </c>
    </row>
    <row r="3750" spans="1:5" ht="13.2" customHeight="1">
      <c r="A3750" s="32" t="s">
        <v>49</v>
      </c>
      <c r="E3750" s="34" t="s">
        <v>43</v>
      </c>
    </row>
    <row r="3751" ht="13.2" customHeight="1">
      <c r="E3751" s="33" t="s">
        <v>43</v>
      </c>
    </row>
    <row r="3752" spans="1:16" ht="13.2" customHeight="1">
      <c r="A3752" t="s">
        <v>40</v>
      </c>
      <c r="B3752" s="10" t="s">
        <v>275</v>
      </c>
      <c r="C3752" s="10" t="s">
        <v>2570</v>
      </c>
      <c r="E3752" s="27" t="s">
        <v>2571</v>
      </c>
      <c r="F3752" s="28" t="s">
        <v>45</v>
      </c>
      <c r="G3752" s="29">
        <v>1</v>
      </c>
      <c r="H3752" s="28">
        <v>0</v>
      </c>
      <c r="I3752" s="28">
        <f>ROUND(G3752*H3752,6)</f>
        <v>0</v>
      </c>
      <c r="L3752" s="30">
        <v>0</v>
      </c>
      <c r="M3752" s="31">
        <f>ROUND(ROUND(L3752,2)*ROUND(G3752,3),2)</f>
        <v>0</v>
      </c>
      <c r="N3752" s="28" t="s">
        <v>57</v>
      </c>
      <c r="O3752">
        <f>(M3752*21)/100</f>
        <v>0</v>
      </c>
      <c r="P3752" t="s">
        <v>47</v>
      </c>
    </row>
    <row r="3753" spans="1:5" ht="13.2" customHeight="1">
      <c r="A3753" s="32" t="s">
        <v>48</v>
      </c>
      <c r="E3753" s="33" t="s">
        <v>2571</v>
      </c>
    </row>
    <row r="3754" spans="1:5" ht="13.2" customHeight="1">
      <c r="A3754" s="32" t="s">
        <v>49</v>
      </c>
      <c r="E3754" s="34" t="s">
        <v>43</v>
      </c>
    </row>
    <row r="3755" ht="13.2" customHeight="1">
      <c r="E3755" s="33" t="s">
        <v>43</v>
      </c>
    </row>
    <row r="3756" spans="1:16" ht="13.2" customHeight="1">
      <c r="A3756" t="s">
        <v>40</v>
      </c>
      <c r="B3756" s="10" t="s">
        <v>269</v>
      </c>
      <c r="C3756" s="10" t="s">
        <v>2572</v>
      </c>
      <c r="E3756" s="27" t="s">
        <v>2573</v>
      </c>
      <c r="F3756" s="28" t="s">
        <v>45</v>
      </c>
      <c r="G3756" s="29">
        <v>21</v>
      </c>
      <c r="H3756" s="28">
        <v>0</v>
      </c>
      <c r="I3756" s="28">
        <f>ROUND(G3756*H3756,6)</f>
        <v>0</v>
      </c>
      <c r="L3756" s="30">
        <v>0</v>
      </c>
      <c r="M3756" s="31">
        <f>ROUND(ROUND(L3756,2)*ROUND(G3756,3),2)</f>
        <v>0</v>
      </c>
      <c r="N3756" s="28" t="s">
        <v>57</v>
      </c>
      <c r="O3756">
        <f>(M3756*21)/100</f>
        <v>0</v>
      </c>
      <c r="P3756" t="s">
        <v>47</v>
      </c>
    </row>
    <row r="3757" spans="1:5" ht="13.2" customHeight="1">
      <c r="A3757" s="32" t="s">
        <v>48</v>
      </c>
      <c r="E3757" s="33" t="s">
        <v>2573</v>
      </c>
    </row>
    <row r="3758" spans="1:5" ht="13.2" customHeight="1">
      <c r="A3758" s="32" t="s">
        <v>49</v>
      </c>
      <c r="E3758" s="34" t="s">
        <v>43</v>
      </c>
    </row>
    <row r="3759" ht="13.2" customHeight="1">
      <c r="E3759" s="33" t="s">
        <v>43</v>
      </c>
    </row>
    <row r="3760" spans="1:16" ht="13.2" customHeight="1">
      <c r="A3760" t="s">
        <v>40</v>
      </c>
      <c r="B3760" s="10" t="s">
        <v>272</v>
      </c>
      <c r="C3760" s="10" t="s">
        <v>2574</v>
      </c>
      <c r="E3760" s="27" t="s">
        <v>2575</v>
      </c>
      <c r="F3760" s="28" t="s">
        <v>45</v>
      </c>
      <c r="G3760" s="29">
        <v>2</v>
      </c>
      <c r="H3760" s="28">
        <v>0</v>
      </c>
      <c r="I3760" s="28">
        <f>ROUND(G3760*H3760,6)</f>
        <v>0</v>
      </c>
      <c r="L3760" s="30">
        <v>0</v>
      </c>
      <c r="M3760" s="31">
        <f>ROUND(ROUND(L3760,2)*ROUND(G3760,3),2)</f>
        <v>0</v>
      </c>
      <c r="N3760" s="28" t="s">
        <v>57</v>
      </c>
      <c r="O3760">
        <f>(M3760*21)/100</f>
        <v>0</v>
      </c>
      <c r="P3760" t="s">
        <v>47</v>
      </c>
    </row>
    <row r="3761" spans="1:5" ht="13.2" customHeight="1">
      <c r="A3761" s="32" t="s">
        <v>48</v>
      </c>
      <c r="E3761" s="33" t="s">
        <v>2575</v>
      </c>
    </row>
    <row r="3762" spans="1:5" ht="13.2" customHeight="1">
      <c r="A3762" s="32" t="s">
        <v>49</v>
      </c>
      <c r="E3762" s="34" t="s">
        <v>43</v>
      </c>
    </row>
    <row r="3763" ht="13.2" customHeight="1">
      <c r="E3763" s="33" t="s">
        <v>43</v>
      </c>
    </row>
    <row r="3764" spans="1:16" ht="13.2" customHeight="1">
      <c r="A3764" t="s">
        <v>40</v>
      </c>
      <c r="B3764" s="10" t="s">
        <v>279</v>
      </c>
      <c r="C3764" s="10" t="s">
        <v>2576</v>
      </c>
      <c r="E3764" s="27" t="s">
        <v>2577</v>
      </c>
      <c r="F3764" s="28" t="s">
        <v>45</v>
      </c>
      <c r="G3764" s="29">
        <v>3</v>
      </c>
      <c r="H3764" s="28">
        <v>0</v>
      </c>
      <c r="I3764" s="28">
        <f>ROUND(G3764*H3764,6)</f>
        <v>0</v>
      </c>
      <c r="L3764" s="30">
        <v>0</v>
      </c>
      <c r="M3764" s="31">
        <f>ROUND(ROUND(L3764,2)*ROUND(G3764,3),2)</f>
        <v>0</v>
      </c>
      <c r="N3764" s="28" t="s">
        <v>57</v>
      </c>
      <c r="O3764">
        <f>(M3764*21)/100</f>
        <v>0</v>
      </c>
      <c r="P3764" t="s">
        <v>47</v>
      </c>
    </row>
    <row r="3765" spans="1:5" ht="13.2" customHeight="1">
      <c r="A3765" s="32" t="s">
        <v>48</v>
      </c>
      <c r="E3765" s="33" t="s">
        <v>2577</v>
      </c>
    </row>
    <row r="3766" spans="1:5" ht="13.2" customHeight="1">
      <c r="A3766" s="32" t="s">
        <v>49</v>
      </c>
      <c r="E3766" s="34" t="s">
        <v>43</v>
      </c>
    </row>
    <row r="3767" ht="13.2" customHeight="1">
      <c r="E3767" s="33" t="s">
        <v>43</v>
      </c>
    </row>
    <row r="3768" spans="1:16" ht="13.2" customHeight="1">
      <c r="A3768" t="s">
        <v>40</v>
      </c>
      <c r="B3768" s="10" t="s">
        <v>283</v>
      </c>
      <c r="C3768" s="10" t="s">
        <v>2578</v>
      </c>
      <c r="E3768" s="27" t="s">
        <v>2579</v>
      </c>
      <c r="F3768" s="28" t="s">
        <v>45</v>
      </c>
      <c r="G3768" s="29">
        <v>2</v>
      </c>
      <c r="H3768" s="28">
        <v>0</v>
      </c>
      <c r="I3768" s="28">
        <f>ROUND(G3768*H3768,6)</f>
        <v>0</v>
      </c>
      <c r="L3768" s="30">
        <v>0</v>
      </c>
      <c r="M3768" s="31">
        <f>ROUND(ROUND(L3768,2)*ROUND(G3768,3),2)</f>
        <v>0</v>
      </c>
      <c r="N3768" s="28" t="s">
        <v>57</v>
      </c>
      <c r="O3768">
        <f>(M3768*21)/100</f>
        <v>0</v>
      </c>
      <c r="P3768" t="s">
        <v>47</v>
      </c>
    </row>
    <row r="3769" spans="1:5" ht="13.2" customHeight="1">
      <c r="A3769" s="32" t="s">
        <v>48</v>
      </c>
      <c r="E3769" s="33" t="s">
        <v>2579</v>
      </c>
    </row>
    <row r="3770" spans="1:5" ht="13.2" customHeight="1">
      <c r="A3770" s="32" t="s">
        <v>49</v>
      </c>
      <c r="E3770" s="34" t="s">
        <v>43</v>
      </c>
    </row>
    <row r="3771" ht="13.2" customHeight="1">
      <c r="E3771" s="33" t="s">
        <v>43</v>
      </c>
    </row>
    <row r="3772" spans="1:16" ht="13.2" customHeight="1">
      <c r="A3772" t="s">
        <v>40</v>
      </c>
      <c r="B3772" s="10" t="s">
        <v>287</v>
      </c>
      <c r="C3772" s="10" t="s">
        <v>2580</v>
      </c>
      <c r="E3772" s="27" t="s">
        <v>2581</v>
      </c>
      <c r="F3772" s="28" t="s">
        <v>81</v>
      </c>
      <c r="G3772" s="29">
        <v>1650</v>
      </c>
      <c r="H3772" s="28">
        <v>0</v>
      </c>
      <c r="I3772" s="28">
        <f>ROUND(G3772*H3772,6)</f>
        <v>0</v>
      </c>
      <c r="L3772" s="30">
        <v>0</v>
      </c>
      <c r="M3772" s="31">
        <f>ROUND(ROUND(L3772,2)*ROUND(G3772,3),2)</f>
        <v>0</v>
      </c>
      <c r="N3772" s="28" t="s">
        <v>57</v>
      </c>
      <c r="O3772">
        <f>(M3772*21)/100</f>
        <v>0</v>
      </c>
      <c r="P3772" t="s">
        <v>47</v>
      </c>
    </row>
    <row r="3773" spans="1:5" ht="13.2" customHeight="1">
      <c r="A3773" s="32" t="s">
        <v>48</v>
      </c>
      <c r="E3773" s="33" t="s">
        <v>2581</v>
      </c>
    </row>
    <row r="3774" spans="1:5" ht="13.2" customHeight="1">
      <c r="A3774" s="32" t="s">
        <v>49</v>
      </c>
      <c r="E3774" s="34" t="s">
        <v>43</v>
      </c>
    </row>
    <row r="3775" ht="13.2" customHeight="1">
      <c r="E3775" s="33" t="s">
        <v>43</v>
      </c>
    </row>
    <row r="3776" spans="1:16" ht="13.2" customHeight="1">
      <c r="A3776" t="s">
        <v>40</v>
      </c>
      <c r="B3776" s="10" t="s">
        <v>304</v>
      </c>
      <c r="C3776" s="10" t="s">
        <v>2582</v>
      </c>
      <c r="E3776" s="27" t="s">
        <v>2583</v>
      </c>
      <c r="F3776" s="28" t="s">
        <v>81</v>
      </c>
      <c r="G3776" s="29">
        <v>100</v>
      </c>
      <c r="H3776" s="28">
        <v>0</v>
      </c>
      <c r="I3776" s="28">
        <f>ROUND(G3776*H3776,6)</f>
        <v>0</v>
      </c>
      <c r="L3776" s="30">
        <v>0</v>
      </c>
      <c r="M3776" s="31">
        <f>ROUND(ROUND(L3776,2)*ROUND(G3776,3),2)</f>
        <v>0</v>
      </c>
      <c r="N3776" s="28" t="s">
        <v>57</v>
      </c>
      <c r="O3776">
        <f>(M3776*21)/100</f>
        <v>0</v>
      </c>
      <c r="P3776" t="s">
        <v>47</v>
      </c>
    </row>
    <row r="3777" spans="1:5" ht="13.2" customHeight="1">
      <c r="A3777" s="32" t="s">
        <v>48</v>
      </c>
      <c r="E3777" s="33" t="s">
        <v>2583</v>
      </c>
    </row>
    <row r="3778" spans="1:5" ht="13.2" customHeight="1">
      <c r="A3778" s="32" t="s">
        <v>49</v>
      </c>
      <c r="E3778" s="34" t="s">
        <v>43</v>
      </c>
    </row>
    <row r="3779" ht="13.2" customHeight="1">
      <c r="E3779" s="33" t="s">
        <v>43</v>
      </c>
    </row>
    <row r="3780" spans="1:16" ht="13.2" customHeight="1">
      <c r="A3780" t="s">
        <v>40</v>
      </c>
      <c r="B3780" s="10" t="s">
        <v>309</v>
      </c>
      <c r="C3780" s="10" t="s">
        <v>2584</v>
      </c>
      <c r="E3780" s="27" t="s">
        <v>2585</v>
      </c>
      <c r="F3780" s="28" t="s">
        <v>89</v>
      </c>
      <c r="G3780" s="29">
        <v>1</v>
      </c>
      <c r="H3780" s="28">
        <v>0</v>
      </c>
      <c r="I3780" s="28">
        <f>ROUND(G3780*H3780,6)</f>
        <v>0</v>
      </c>
      <c r="L3780" s="30">
        <v>0</v>
      </c>
      <c r="M3780" s="31">
        <f>ROUND(ROUND(L3780,2)*ROUND(G3780,3),2)</f>
        <v>0</v>
      </c>
      <c r="N3780" s="28" t="s">
        <v>57</v>
      </c>
      <c r="O3780">
        <f>(M3780*21)/100</f>
        <v>0</v>
      </c>
      <c r="P3780" t="s">
        <v>47</v>
      </c>
    </row>
    <row r="3781" spans="1:5" ht="13.2" customHeight="1">
      <c r="A3781" s="32" t="s">
        <v>48</v>
      </c>
      <c r="E3781" s="33" t="s">
        <v>2585</v>
      </c>
    </row>
    <row r="3782" spans="1:5" ht="13.2" customHeight="1">
      <c r="A3782" s="32" t="s">
        <v>49</v>
      </c>
      <c r="E3782" s="34" t="s">
        <v>43</v>
      </c>
    </row>
    <row r="3783" ht="13.2" customHeight="1">
      <c r="E3783" s="33" t="s">
        <v>43</v>
      </c>
    </row>
    <row r="3784" spans="1:16" ht="13.2" customHeight="1">
      <c r="A3784" t="s">
        <v>40</v>
      </c>
      <c r="B3784" s="10" t="s">
        <v>313</v>
      </c>
      <c r="C3784" s="10" t="s">
        <v>2586</v>
      </c>
      <c r="E3784" s="27" t="s">
        <v>2554</v>
      </c>
      <c r="F3784" s="28" t="s">
        <v>2321</v>
      </c>
      <c r="G3784" s="29">
        <v>6</v>
      </c>
      <c r="H3784" s="28">
        <v>0</v>
      </c>
      <c r="I3784" s="28">
        <f>ROUND(G3784*H3784,6)</f>
        <v>0</v>
      </c>
      <c r="L3784" s="30">
        <v>0</v>
      </c>
      <c r="M3784" s="31">
        <f>ROUND(ROUND(L3784,2)*ROUND(G3784,3),2)</f>
        <v>0</v>
      </c>
      <c r="N3784" s="28" t="s">
        <v>57</v>
      </c>
      <c r="O3784">
        <f>(M3784*21)/100</f>
        <v>0</v>
      </c>
      <c r="P3784" t="s">
        <v>47</v>
      </c>
    </row>
    <row r="3785" spans="1:5" ht="13.2" customHeight="1">
      <c r="A3785" s="32" t="s">
        <v>48</v>
      </c>
      <c r="E3785" s="33" t="s">
        <v>2554</v>
      </c>
    </row>
    <row r="3786" spans="1:5" ht="13.2" customHeight="1">
      <c r="A3786" s="32" t="s">
        <v>49</v>
      </c>
      <c r="E3786" s="34" t="s">
        <v>43</v>
      </c>
    </row>
    <row r="3787" ht="13.2" customHeight="1">
      <c r="E3787" s="33" t="s">
        <v>43</v>
      </c>
    </row>
    <row r="3788" spans="1:13" ht="13.2" customHeight="1">
      <c r="A3788" t="s">
        <v>37</v>
      </c>
      <c r="C3788" s="11" t="s">
        <v>2587</v>
      </c>
      <c r="E3788" s="35" t="s">
        <v>2588</v>
      </c>
      <c r="J3788" s="31">
        <f>0</f>
        <v>0</v>
      </c>
      <c r="K3788" s="31">
        <f>0</f>
        <v>0</v>
      </c>
      <c r="L3788" s="31">
        <f>0+L3789+L3793+L3797+L3801+L3805+L3809+L3813+L3817+L3821+L3825+L3829+L3833+L3837</f>
        <v>0</v>
      </c>
      <c r="M3788" s="31">
        <f>0+M3789+M3793+M3797+M3801+M3805+M3809+M3813+M3817+M3821+M3825+M3829+M3833+M3837</f>
        <v>0</v>
      </c>
    </row>
    <row r="3789" spans="1:16" ht="13.2" customHeight="1">
      <c r="A3789" t="s">
        <v>40</v>
      </c>
      <c r="B3789" s="10" t="s">
        <v>386</v>
      </c>
      <c r="C3789" s="10" t="s">
        <v>2589</v>
      </c>
      <c r="E3789" s="27" t="s">
        <v>2590</v>
      </c>
      <c r="F3789" s="28" t="s">
        <v>45</v>
      </c>
      <c r="G3789" s="29">
        <v>3</v>
      </c>
      <c r="H3789" s="28">
        <v>0</v>
      </c>
      <c r="I3789" s="28">
        <f>ROUND(G3789*H3789,6)</f>
        <v>0</v>
      </c>
      <c r="L3789" s="30">
        <v>0</v>
      </c>
      <c r="M3789" s="31">
        <f>ROUND(ROUND(L3789,2)*ROUND(G3789,3),2)</f>
        <v>0</v>
      </c>
      <c r="N3789" s="28" t="s">
        <v>57</v>
      </c>
      <c r="O3789">
        <f>(M3789*21)/100</f>
        <v>0</v>
      </c>
      <c r="P3789" t="s">
        <v>47</v>
      </c>
    </row>
    <row r="3790" spans="1:5" ht="13.2" customHeight="1">
      <c r="A3790" s="32" t="s">
        <v>48</v>
      </c>
      <c r="E3790" s="33" t="s">
        <v>2590</v>
      </c>
    </row>
    <row r="3791" spans="1:5" ht="13.2" customHeight="1">
      <c r="A3791" s="32" t="s">
        <v>49</v>
      </c>
      <c r="E3791" s="34" t="s">
        <v>43</v>
      </c>
    </row>
    <row r="3792" ht="13.2" customHeight="1">
      <c r="E3792" s="33" t="s">
        <v>43</v>
      </c>
    </row>
    <row r="3793" spans="1:16" ht="13.2" customHeight="1">
      <c r="A3793" t="s">
        <v>40</v>
      </c>
      <c r="B3793" s="10" t="s">
        <v>324</v>
      </c>
      <c r="C3793" s="10" t="s">
        <v>2591</v>
      </c>
      <c r="E3793" s="27" t="s">
        <v>2592</v>
      </c>
      <c r="F3793" s="28" t="s">
        <v>45</v>
      </c>
      <c r="G3793" s="29">
        <v>2</v>
      </c>
      <c r="H3793" s="28">
        <v>0</v>
      </c>
      <c r="I3793" s="28">
        <f>ROUND(G3793*H3793,6)</f>
        <v>0</v>
      </c>
      <c r="L3793" s="30">
        <v>0</v>
      </c>
      <c r="M3793" s="31">
        <f>ROUND(ROUND(L3793,2)*ROUND(G3793,3),2)</f>
        <v>0</v>
      </c>
      <c r="N3793" s="28" t="s">
        <v>57</v>
      </c>
      <c r="O3793">
        <f>(M3793*21)/100</f>
        <v>0</v>
      </c>
      <c r="P3793" t="s">
        <v>47</v>
      </c>
    </row>
    <row r="3794" spans="1:5" ht="13.2" customHeight="1">
      <c r="A3794" s="32" t="s">
        <v>48</v>
      </c>
      <c r="E3794" s="33" t="s">
        <v>2592</v>
      </c>
    </row>
    <row r="3795" spans="1:5" ht="13.2" customHeight="1">
      <c r="A3795" s="32" t="s">
        <v>49</v>
      </c>
      <c r="E3795" s="34" t="s">
        <v>43</v>
      </c>
    </row>
    <row r="3796" ht="13.2" customHeight="1">
      <c r="E3796" s="33" t="s">
        <v>43</v>
      </c>
    </row>
    <row r="3797" spans="1:16" ht="13.2" customHeight="1">
      <c r="A3797" t="s">
        <v>40</v>
      </c>
      <c r="B3797" s="10" t="s">
        <v>393</v>
      </c>
      <c r="C3797" s="10" t="s">
        <v>2593</v>
      </c>
      <c r="E3797" s="27" t="s">
        <v>2594</v>
      </c>
      <c r="F3797" s="28" t="s">
        <v>45</v>
      </c>
      <c r="G3797" s="29">
        <v>3</v>
      </c>
      <c r="H3797" s="28">
        <v>0</v>
      </c>
      <c r="I3797" s="28">
        <f>ROUND(G3797*H3797,6)</f>
        <v>0</v>
      </c>
      <c r="L3797" s="30">
        <v>0</v>
      </c>
      <c r="M3797" s="31">
        <f>ROUND(ROUND(L3797,2)*ROUND(G3797,3),2)</f>
        <v>0</v>
      </c>
      <c r="N3797" s="28" t="s">
        <v>57</v>
      </c>
      <c r="O3797">
        <f>(M3797*21)/100</f>
        <v>0</v>
      </c>
      <c r="P3797" t="s">
        <v>47</v>
      </c>
    </row>
    <row r="3798" spans="1:5" ht="13.2" customHeight="1">
      <c r="A3798" s="32" t="s">
        <v>48</v>
      </c>
      <c r="E3798" s="33" t="s">
        <v>2594</v>
      </c>
    </row>
    <row r="3799" spans="1:5" ht="13.2" customHeight="1">
      <c r="A3799" s="32" t="s">
        <v>49</v>
      </c>
      <c r="E3799" s="34" t="s">
        <v>43</v>
      </c>
    </row>
    <row r="3800" ht="13.2" customHeight="1">
      <c r="E3800" s="33" t="s">
        <v>43</v>
      </c>
    </row>
    <row r="3801" spans="1:16" ht="13.2" customHeight="1">
      <c r="A3801" t="s">
        <v>40</v>
      </c>
      <c r="B3801" s="10" t="s">
        <v>328</v>
      </c>
      <c r="C3801" s="10" t="s">
        <v>2595</v>
      </c>
      <c r="E3801" s="27" t="s">
        <v>2596</v>
      </c>
      <c r="F3801" s="28" t="s">
        <v>45</v>
      </c>
      <c r="G3801" s="29">
        <v>1</v>
      </c>
      <c r="H3801" s="28">
        <v>0</v>
      </c>
      <c r="I3801" s="28">
        <f>ROUND(G3801*H3801,6)</f>
        <v>0</v>
      </c>
      <c r="L3801" s="30">
        <v>0</v>
      </c>
      <c r="M3801" s="31">
        <f>ROUND(ROUND(L3801,2)*ROUND(G3801,3),2)</f>
        <v>0</v>
      </c>
      <c r="N3801" s="28" t="s">
        <v>57</v>
      </c>
      <c r="O3801">
        <f>(M3801*21)/100</f>
        <v>0</v>
      </c>
      <c r="P3801" t="s">
        <v>47</v>
      </c>
    </row>
    <row r="3802" spans="1:5" ht="13.2" customHeight="1">
      <c r="A3802" s="32" t="s">
        <v>48</v>
      </c>
      <c r="E3802" s="33" t="s">
        <v>2596</v>
      </c>
    </row>
    <row r="3803" spans="1:5" ht="13.2" customHeight="1">
      <c r="A3803" s="32" t="s">
        <v>49</v>
      </c>
      <c r="E3803" s="34" t="s">
        <v>43</v>
      </c>
    </row>
    <row r="3804" ht="13.2" customHeight="1">
      <c r="E3804" s="33" t="s">
        <v>43</v>
      </c>
    </row>
    <row r="3805" spans="1:16" ht="13.2" customHeight="1">
      <c r="A3805" t="s">
        <v>40</v>
      </c>
      <c r="B3805" s="10" t="s">
        <v>333</v>
      </c>
      <c r="C3805" s="10" t="s">
        <v>2597</v>
      </c>
      <c r="E3805" s="27" t="s">
        <v>2598</v>
      </c>
      <c r="F3805" s="28" t="s">
        <v>45</v>
      </c>
      <c r="G3805" s="29">
        <v>1</v>
      </c>
      <c r="H3805" s="28">
        <v>0</v>
      </c>
      <c r="I3805" s="28">
        <f>ROUND(G3805*H3805,6)</f>
        <v>0</v>
      </c>
      <c r="L3805" s="30">
        <v>0</v>
      </c>
      <c r="M3805" s="31">
        <f>ROUND(ROUND(L3805,2)*ROUND(G3805,3),2)</f>
        <v>0</v>
      </c>
      <c r="N3805" s="28" t="s">
        <v>57</v>
      </c>
      <c r="O3805">
        <f>(M3805*21)/100</f>
        <v>0</v>
      </c>
      <c r="P3805" t="s">
        <v>47</v>
      </c>
    </row>
    <row r="3806" spans="1:5" ht="13.2" customHeight="1">
      <c r="A3806" s="32" t="s">
        <v>48</v>
      </c>
      <c r="E3806" s="33" t="s">
        <v>2598</v>
      </c>
    </row>
    <row r="3807" spans="1:5" ht="13.2" customHeight="1">
      <c r="A3807" s="32" t="s">
        <v>49</v>
      </c>
      <c r="E3807" s="34" t="s">
        <v>43</v>
      </c>
    </row>
    <row r="3808" ht="13.2" customHeight="1">
      <c r="E3808" s="33" t="s">
        <v>43</v>
      </c>
    </row>
    <row r="3809" spans="1:16" ht="13.2" customHeight="1">
      <c r="A3809" t="s">
        <v>40</v>
      </c>
      <c r="B3809" s="10" t="s">
        <v>337</v>
      </c>
      <c r="C3809" s="10" t="s">
        <v>2599</v>
      </c>
      <c r="E3809" s="27" t="s">
        <v>2600</v>
      </c>
      <c r="F3809" s="28" t="s">
        <v>81</v>
      </c>
      <c r="G3809" s="29">
        <v>35</v>
      </c>
      <c r="H3809" s="28">
        <v>0</v>
      </c>
      <c r="I3809" s="28">
        <f>ROUND(G3809*H3809,6)</f>
        <v>0</v>
      </c>
      <c r="L3809" s="30">
        <v>0</v>
      </c>
      <c r="M3809" s="31">
        <f>ROUND(ROUND(L3809,2)*ROUND(G3809,3),2)</f>
        <v>0</v>
      </c>
      <c r="N3809" s="28" t="s">
        <v>57</v>
      </c>
      <c r="O3809">
        <f>(M3809*21)/100</f>
        <v>0</v>
      </c>
      <c r="P3809" t="s">
        <v>47</v>
      </c>
    </row>
    <row r="3810" spans="1:5" ht="13.2" customHeight="1">
      <c r="A3810" s="32" t="s">
        <v>48</v>
      </c>
      <c r="E3810" s="33" t="s">
        <v>2600</v>
      </c>
    </row>
    <row r="3811" spans="1:5" ht="13.2" customHeight="1">
      <c r="A3811" s="32" t="s">
        <v>49</v>
      </c>
      <c r="E3811" s="34" t="s">
        <v>43</v>
      </c>
    </row>
    <row r="3812" ht="13.2" customHeight="1">
      <c r="E3812" s="33" t="s">
        <v>43</v>
      </c>
    </row>
    <row r="3813" spans="1:16" ht="13.2" customHeight="1">
      <c r="A3813" t="s">
        <v>40</v>
      </c>
      <c r="B3813" s="10" t="s">
        <v>341</v>
      </c>
      <c r="C3813" s="10" t="s">
        <v>2601</v>
      </c>
      <c r="E3813" s="27" t="s">
        <v>2602</v>
      </c>
      <c r="F3813" s="28" t="s">
        <v>81</v>
      </c>
      <c r="G3813" s="29">
        <v>40</v>
      </c>
      <c r="H3813" s="28">
        <v>0</v>
      </c>
      <c r="I3813" s="28">
        <f>ROUND(G3813*H3813,6)</f>
        <v>0</v>
      </c>
      <c r="L3813" s="30">
        <v>0</v>
      </c>
      <c r="M3813" s="31">
        <f>ROUND(ROUND(L3813,2)*ROUND(G3813,3),2)</f>
        <v>0</v>
      </c>
      <c r="N3813" s="28" t="s">
        <v>57</v>
      </c>
      <c r="O3813">
        <f>(M3813*21)/100</f>
        <v>0</v>
      </c>
      <c r="P3813" t="s">
        <v>47</v>
      </c>
    </row>
    <row r="3814" spans="1:5" ht="13.2" customHeight="1">
      <c r="A3814" s="32" t="s">
        <v>48</v>
      </c>
      <c r="E3814" s="33" t="s">
        <v>2602</v>
      </c>
    </row>
    <row r="3815" spans="1:5" ht="13.2" customHeight="1">
      <c r="A3815" s="32" t="s">
        <v>49</v>
      </c>
      <c r="E3815" s="34" t="s">
        <v>43</v>
      </c>
    </row>
    <row r="3816" ht="13.2" customHeight="1">
      <c r="E3816" s="33" t="s">
        <v>43</v>
      </c>
    </row>
    <row r="3817" spans="1:16" ht="13.2" customHeight="1">
      <c r="A3817" t="s">
        <v>40</v>
      </c>
      <c r="B3817" s="10" t="s">
        <v>293</v>
      </c>
      <c r="C3817" s="10" t="s">
        <v>2603</v>
      </c>
      <c r="E3817" s="27" t="s">
        <v>2604</v>
      </c>
      <c r="F3817" s="28" t="s">
        <v>81</v>
      </c>
      <c r="G3817" s="29">
        <v>100</v>
      </c>
      <c r="H3817" s="28">
        <v>0</v>
      </c>
      <c r="I3817" s="28">
        <f>ROUND(G3817*H3817,6)</f>
        <v>0</v>
      </c>
      <c r="L3817" s="30">
        <v>0</v>
      </c>
      <c r="M3817" s="31">
        <f>ROUND(ROUND(L3817,2)*ROUND(G3817,3),2)</f>
        <v>0</v>
      </c>
      <c r="N3817" s="28" t="s">
        <v>57</v>
      </c>
      <c r="O3817">
        <f>(M3817*21)/100</f>
        <v>0</v>
      </c>
      <c r="P3817" t="s">
        <v>47</v>
      </c>
    </row>
    <row r="3818" spans="1:5" ht="13.2" customHeight="1">
      <c r="A3818" s="32" t="s">
        <v>48</v>
      </c>
      <c r="E3818" s="33" t="s">
        <v>2604</v>
      </c>
    </row>
    <row r="3819" spans="1:5" ht="13.2" customHeight="1">
      <c r="A3819" s="32" t="s">
        <v>49</v>
      </c>
      <c r="E3819" s="34" t="s">
        <v>43</v>
      </c>
    </row>
    <row r="3820" ht="13.2" customHeight="1">
      <c r="E3820" s="33" t="s">
        <v>43</v>
      </c>
    </row>
    <row r="3821" spans="1:16" ht="13.2" customHeight="1">
      <c r="A3821" t="s">
        <v>40</v>
      </c>
      <c r="B3821" s="10" t="s">
        <v>345</v>
      </c>
      <c r="C3821" s="10" t="s">
        <v>2605</v>
      </c>
      <c r="E3821" s="27" t="s">
        <v>2606</v>
      </c>
      <c r="F3821" s="28" t="s">
        <v>81</v>
      </c>
      <c r="G3821" s="29">
        <v>30</v>
      </c>
      <c r="H3821" s="28">
        <v>0</v>
      </c>
      <c r="I3821" s="28">
        <f>ROUND(G3821*H3821,6)</f>
        <v>0</v>
      </c>
      <c r="L3821" s="30">
        <v>0</v>
      </c>
      <c r="M3821" s="31">
        <f>ROUND(ROUND(L3821,2)*ROUND(G3821,3),2)</f>
        <v>0</v>
      </c>
      <c r="N3821" s="28" t="s">
        <v>57</v>
      </c>
      <c r="O3821">
        <f>(M3821*21)/100</f>
        <v>0</v>
      </c>
      <c r="P3821" t="s">
        <v>47</v>
      </c>
    </row>
    <row r="3822" spans="1:5" ht="13.2" customHeight="1">
      <c r="A3822" s="32" t="s">
        <v>48</v>
      </c>
      <c r="E3822" s="33" t="s">
        <v>2606</v>
      </c>
    </row>
    <row r="3823" spans="1:5" ht="13.2" customHeight="1">
      <c r="A3823" s="32" t="s">
        <v>49</v>
      </c>
      <c r="E3823" s="34" t="s">
        <v>43</v>
      </c>
    </row>
    <row r="3824" ht="13.2" customHeight="1">
      <c r="E3824" s="33" t="s">
        <v>43</v>
      </c>
    </row>
    <row r="3825" spans="1:16" ht="13.2" customHeight="1">
      <c r="A3825" t="s">
        <v>40</v>
      </c>
      <c r="B3825" s="10" t="s">
        <v>296</v>
      </c>
      <c r="C3825" s="10" t="s">
        <v>2607</v>
      </c>
      <c r="E3825" s="27" t="s">
        <v>2608</v>
      </c>
      <c r="F3825" s="28" t="s">
        <v>81</v>
      </c>
      <c r="G3825" s="29">
        <v>80</v>
      </c>
      <c r="H3825" s="28">
        <v>0</v>
      </c>
      <c r="I3825" s="28">
        <f>ROUND(G3825*H3825,6)</f>
        <v>0</v>
      </c>
      <c r="L3825" s="30">
        <v>0</v>
      </c>
      <c r="M3825" s="31">
        <f>ROUND(ROUND(L3825,2)*ROUND(G3825,3),2)</f>
        <v>0</v>
      </c>
      <c r="N3825" s="28" t="s">
        <v>57</v>
      </c>
      <c r="O3825">
        <f>(M3825*21)/100</f>
        <v>0</v>
      </c>
      <c r="P3825" t="s">
        <v>47</v>
      </c>
    </row>
    <row r="3826" spans="1:5" ht="13.2" customHeight="1">
      <c r="A3826" s="32" t="s">
        <v>48</v>
      </c>
      <c r="E3826" s="33" t="s">
        <v>2608</v>
      </c>
    </row>
    <row r="3827" spans="1:5" ht="13.2" customHeight="1">
      <c r="A3827" s="32" t="s">
        <v>49</v>
      </c>
      <c r="E3827" s="34" t="s">
        <v>43</v>
      </c>
    </row>
    <row r="3828" ht="13.2" customHeight="1">
      <c r="E3828" s="33" t="s">
        <v>43</v>
      </c>
    </row>
    <row r="3829" spans="1:16" ht="13.2" customHeight="1">
      <c r="A3829" t="s">
        <v>40</v>
      </c>
      <c r="B3829" s="10" t="s">
        <v>350</v>
      </c>
      <c r="C3829" s="10" t="s">
        <v>2609</v>
      </c>
      <c r="E3829" s="27" t="s">
        <v>2610</v>
      </c>
      <c r="F3829" s="28" t="s">
        <v>89</v>
      </c>
      <c r="G3829" s="29">
        <v>1</v>
      </c>
      <c r="H3829" s="28">
        <v>0</v>
      </c>
      <c r="I3829" s="28">
        <f>ROUND(G3829*H3829,6)</f>
        <v>0</v>
      </c>
      <c r="L3829" s="30">
        <v>0</v>
      </c>
      <c r="M3829" s="31">
        <f>ROUND(ROUND(L3829,2)*ROUND(G3829,3),2)</f>
        <v>0</v>
      </c>
      <c r="N3829" s="28" t="s">
        <v>57</v>
      </c>
      <c r="O3829">
        <f>(M3829*21)/100</f>
        <v>0</v>
      </c>
      <c r="P3829" t="s">
        <v>47</v>
      </c>
    </row>
    <row r="3830" spans="1:5" ht="13.2" customHeight="1">
      <c r="A3830" s="32" t="s">
        <v>48</v>
      </c>
      <c r="E3830" s="33" t="s">
        <v>2610</v>
      </c>
    </row>
    <row r="3831" spans="1:5" ht="13.2" customHeight="1">
      <c r="A3831" s="32" t="s">
        <v>49</v>
      </c>
      <c r="E3831" s="34" t="s">
        <v>43</v>
      </c>
    </row>
    <row r="3832" ht="13.2" customHeight="1">
      <c r="E3832" s="33" t="s">
        <v>43</v>
      </c>
    </row>
    <row r="3833" spans="1:16" ht="13.2" customHeight="1">
      <c r="A3833" t="s">
        <v>40</v>
      </c>
      <c r="B3833" s="10" t="s">
        <v>355</v>
      </c>
      <c r="C3833" s="10" t="s">
        <v>2611</v>
      </c>
      <c r="E3833" s="27" t="s">
        <v>2612</v>
      </c>
      <c r="F3833" s="28" t="s">
        <v>1282</v>
      </c>
      <c r="G3833" s="29">
        <v>10</v>
      </c>
      <c r="H3833" s="28">
        <v>0</v>
      </c>
      <c r="I3833" s="28">
        <f>ROUND(G3833*H3833,6)</f>
        <v>0</v>
      </c>
      <c r="L3833" s="30">
        <v>0</v>
      </c>
      <c r="M3833" s="31">
        <f>ROUND(ROUND(L3833,2)*ROUND(G3833,3),2)</f>
        <v>0</v>
      </c>
      <c r="N3833" s="28" t="s">
        <v>57</v>
      </c>
      <c r="O3833">
        <f>(M3833*21)/100</f>
        <v>0</v>
      </c>
      <c r="P3833" t="s">
        <v>47</v>
      </c>
    </row>
    <row r="3834" spans="1:5" ht="13.2" customHeight="1">
      <c r="A3834" s="32" t="s">
        <v>48</v>
      </c>
      <c r="E3834" s="33" t="s">
        <v>2612</v>
      </c>
    </row>
    <row r="3835" spans="1:5" ht="13.2" customHeight="1">
      <c r="A3835" s="32" t="s">
        <v>49</v>
      </c>
      <c r="E3835" s="34" t="s">
        <v>43</v>
      </c>
    </row>
    <row r="3836" ht="13.2" customHeight="1">
      <c r="E3836" s="33" t="s">
        <v>43</v>
      </c>
    </row>
    <row r="3837" spans="1:16" ht="13.2" customHeight="1">
      <c r="A3837" t="s">
        <v>40</v>
      </c>
      <c r="B3837" s="10" t="s">
        <v>360</v>
      </c>
      <c r="C3837" s="10" t="s">
        <v>2613</v>
      </c>
      <c r="E3837" s="27" t="s">
        <v>2554</v>
      </c>
      <c r="F3837" s="28" t="s">
        <v>2321</v>
      </c>
      <c r="G3837" s="29">
        <v>6</v>
      </c>
      <c r="H3837" s="28">
        <v>0</v>
      </c>
      <c r="I3837" s="28">
        <f>ROUND(G3837*H3837,6)</f>
        <v>0</v>
      </c>
      <c r="L3837" s="30">
        <v>0</v>
      </c>
      <c r="M3837" s="31">
        <f>ROUND(ROUND(L3837,2)*ROUND(G3837,3),2)</f>
        <v>0</v>
      </c>
      <c r="N3837" s="28" t="s">
        <v>57</v>
      </c>
      <c r="O3837">
        <f>(M3837*21)/100</f>
        <v>0</v>
      </c>
      <c r="P3837" t="s">
        <v>47</v>
      </c>
    </row>
    <row r="3838" spans="1:5" ht="13.2" customHeight="1">
      <c r="A3838" s="32" t="s">
        <v>48</v>
      </c>
      <c r="E3838" s="33" t="s">
        <v>2554</v>
      </c>
    </row>
    <row r="3839" spans="1:5" ht="13.2" customHeight="1">
      <c r="A3839" s="32" t="s">
        <v>49</v>
      </c>
      <c r="E3839" s="34" t="s">
        <v>43</v>
      </c>
    </row>
    <row r="3840" ht="13.2" customHeight="1">
      <c r="E3840" s="33" t="s">
        <v>43</v>
      </c>
    </row>
    <row r="3841" spans="1:13" ht="13.2" customHeight="1">
      <c r="A3841" t="s">
        <v>37</v>
      </c>
      <c r="C3841" s="11" t="s">
        <v>2614</v>
      </c>
      <c r="E3841" s="35" t="s">
        <v>2615</v>
      </c>
      <c r="J3841" s="31">
        <f>0</f>
        <v>0</v>
      </c>
      <c r="K3841" s="31">
        <f>0</f>
        <v>0</v>
      </c>
      <c r="L3841" s="31">
        <f>0+L3842+L3846+L3850+L3854+L3858+L3862+L3866+L3870+L3874+L3878+L3882+L3886+L3890+L3894+L3898+L3902+L3906</f>
        <v>0</v>
      </c>
      <c r="M3841" s="31">
        <f>0+M3842+M3846+M3850+M3854+M3858+M3862+M3866+M3870+M3874+M3878+M3882+M3886+M3890+M3894+M3898+M3902+M3906</f>
        <v>0</v>
      </c>
    </row>
    <row r="3842" spans="1:16" ht="13.2" customHeight="1">
      <c r="A3842" t="s">
        <v>40</v>
      </c>
      <c r="B3842" s="10" t="s">
        <v>300</v>
      </c>
      <c r="C3842" s="10" t="s">
        <v>2616</v>
      </c>
      <c r="E3842" s="27" t="s">
        <v>2617</v>
      </c>
      <c r="F3842" s="28" t="s">
        <v>81</v>
      </c>
      <c r="G3842" s="29">
        <v>90</v>
      </c>
      <c r="H3842" s="28">
        <v>0</v>
      </c>
      <c r="I3842" s="28">
        <f>ROUND(G3842*H3842,6)</f>
        <v>0</v>
      </c>
      <c r="L3842" s="30">
        <v>0</v>
      </c>
      <c r="M3842" s="31">
        <f>ROUND(ROUND(L3842,2)*ROUND(G3842,3),2)</f>
        <v>0</v>
      </c>
      <c r="N3842" s="28" t="s">
        <v>57</v>
      </c>
      <c r="O3842">
        <f>(M3842*21)/100</f>
        <v>0</v>
      </c>
      <c r="P3842" t="s">
        <v>47</v>
      </c>
    </row>
    <row r="3843" spans="1:5" ht="13.2" customHeight="1">
      <c r="A3843" s="32" t="s">
        <v>48</v>
      </c>
      <c r="E3843" s="33" t="s">
        <v>2617</v>
      </c>
    </row>
    <row r="3844" spans="1:5" ht="13.2" customHeight="1">
      <c r="A3844" s="32" t="s">
        <v>49</v>
      </c>
      <c r="E3844" s="34" t="s">
        <v>43</v>
      </c>
    </row>
    <row r="3845" ht="13.2" customHeight="1">
      <c r="E3845" s="33" t="s">
        <v>43</v>
      </c>
    </row>
    <row r="3846" spans="1:16" ht="13.2" customHeight="1">
      <c r="A3846" t="s">
        <v>40</v>
      </c>
      <c r="B3846" s="10" t="s">
        <v>364</v>
      </c>
      <c r="C3846" s="10" t="s">
        <v>2618</v>
      </c>
      <c r="E3846" s="27" t="s">
        <v>2619</v>
      </c>
      <c r="F3846" s="28" t="s">
        <v>81</v>
      </c>
      <c r="G3846" s="29">
        <v>190</v>
      </c>
      <c r="H3846" s="28">
        <v>0</v>
      </c>
      <c r="I3846" s="28">
        <f>ROUND(G3846*H3846,6)</f>
        <v>0</v>
      </c>
      <c r="L3846" s="30">
        <v>0</v>
      </c>
      <c r="M3846" s="31">
        <f>ROUND(ROUND(L3846,2)*ROUND(G3846,3),2)</f>
        <v>0</v>
      </c>
      <c r="N3846" s="28" t="s">
        <v>57</v>
      </c>
      <c r="O3846">
        <f>(M3846*21)/100</f>
        <v>0</v>
      </c>
      <c r="P3846" t="s">
        <v>47</v>
      </c>
    </row>
    <row r="3847" spans="1:5" ht="13.2" customHeight="1">
      <c r="A3847" s="32" t="s">
        <v>48</v>
      </c>
      <c r="E3847" s="33" t="s">
        <v>2619</v>
      </c>
    </row>
    <row r="3848" spans="1:5" ht="13.2" customHeight="1">
      <c r="A3848" s="32" t="s">
        <v>49</v>
      </c>
      <c r="E3848" s="34" t="s">
        <v>43</v>
      </c>
    </row>
    <row r="3849" ht="13.2" customHeight="1">
      <c r="E3849" s="33" t="s">
        <v>43</v>
      </c>
    </row>
    <row r="3850" spans="1:16" ht="13.2" customHeight="1">
      <c r="A3850" t="s">
        <v>40</v>
      </c>
      <c r="B3850" s="10" t="s">
        <v>367</v>
      </c>
      <c r="C3850" s="10" t="s">
        <v>2620</v>
      </c>
      <c r="E3850" s="27" t="s">
        <v>2621</v>
      </c>
      <c r="F3850" s="28" t="s">
        <v>81</v>
      </c>
      <c r="G3850" s="29">
        <v>160</v>
      </c>
      <c r="H3850" s="28">
        <v>0</v>
      </c>
      <c r="I3850" s="28">
        <f>ROUND(G3850*H3850,6)</f>
        <v>0</v>
      </c>
      <c r="L3850" s="30">
        <v>0</v>
      </c>
      <c r="M3850" s="31">
        <f>ROUND(ROUND(L3850,2)*ROUND(G3850,3),2)</f>
        <v>0</v>
      </c>
      <c r="N3850" s="28" t="s">
        <v>57</v>
      </c>
      <c r="O3850">
        <f>(M3850*21)/100</f>
        <v>0</v>
      </c>
      <c r="P3850" t="s">
        <v>47</v>
      </c>
    </row>
    <row r="3851" spans="1:5" ht="13.2" customHeight="1">
      <c r="A3851" s="32" t="s">
        <v>48</v>
      </c>
      <c r="E3851" s="33" t="s">
        <v>2621</v>
      </c>
    </row>
    <row r="3852" spans="1:5" ht="13.2" customHeight="1">
      <c r="A3852" s="32" t="s">
        <v>49</v>
      </c>
      <c r="E3852" s="34" t="s">
        <v>43</v>
      </c>
    </row>
    <row r="3853" ht="13.2" customHeight="1">
      <c r="E3853" s="33" t="s">
        <v>43</v>
      </c>
    </row>
    <row r="3854" spans="1:16" ht="13.2" customHeight="1">
      <c r="A3854" t="s">
        <v>40</v>
      </c>
      <c r="B3854" s="10" t="s">
        <v>370</v>
      </c>
      <c r="C3854" s="10" t="s">
        <v>2622</v>
      </c>
      <c r="E3854" s="27" t="s">
        <v>2623</v>
      </c>
      <c r="F3854" s="28" t="s">
        <v>81</v>
      </c>
      <c r="G3854" s="29">
        <v>180</v>
      </c>
      <c r="H3854" s="28">
        <v>0</v>
      </c>
      <c r="I3854" s="28">
        <f>ROUND(G3854*H3854,6)</f>
        <v>0</v>
      </c>
      <c r="L3854" s="30">
        <v>0</v>
      </c>
      <c r="M3854" s="31">
        <f>ROUND(ROUND(L3854,2)*ROUND(G3854,3),2)</f>
        <v>0</v>
      </c>
      <c r="N3854" s="28" t="s">
        <v>57</v>
      </c>
      <c r="O3854">
        <f>(M3854*21)/100</f>
        <v>0</v>
      </c>
      <c r="P3854" t="s">
        <v>47</v>
      </c>
    </row>
    <row r="3855" spans="1:5" ht="13.2" customHeight="1">
      <c r="A3855" s="32" t="s">
        <v>48</v>
      </c>
      <c r="E3855" s="33" t="s">
        <v>2623</v>
      </c>
    </row>
    <row r="3856" spans="1:5" ht="13.2" customHeight="1">
      <c r="A3856" s="32" t="s">
        <v>49</v>
      </c>
      <c r="E3856" s="34" t="s">
        <v>43</v>
      </c>
    </row>
    <row r="3857" ht="13.2" customHeight="1">
      <c r="E3857" s="33" t="s">
        <v>43</v>
      </c>
    </row>
    <row r="3858" spans="1:16" ht="13.2" customHeight="1">
      <c r="A3858" t="s">
        <v>40</v>
      </c>
      <c r="B3858" s="10" t="s">
        <v>374</v>
      </c>
      <c r="C3858" s="10" t="s">
        <v>2624</v>
      </c>
      <c r="E3858" s="27" t="s">
        <v>2625</v>
      </c>
      <c r="F3858" s="28" t="s">
        <v>81</v>
      </c>
      <c r="G3858" s="29">
        <v>190</v>
      </c>
      <c r="H3858" s="28">
        <v>0</v>
      </c>
      <c r="I3858" s="28">
        <f>ROUND(G3858*H3858,6)</f>
        <v>0</v>
      </c>
      <c r="L3858" s="30">
        <v>0</v>
      </c>
      <c r="M3858" s="31">
        <f>ROUND(ROUND(L3858,2)*ROUND(G3858,3),2)</f>
        <v>0</v>
      </c>
      <c r="N3858" s="28" t="s">
        <v>57</v>
      </c>
      <c r="O3858">
        <f>(M3858*21)/100</f>
        <v>0</v>
      </c>
      <c r="P3858" t="s">
        <v>47</v>
      </c>
    </row>
    <row r="3859" spans="1:5" ht="13.2" customHeight="1">
      <c r="A3859" s="32" t="s">
        <v>48</v>
      </c>
      <c r="E3859" s="33" t="s">
        <v>2625</v>
      </c>
    </row>
    <row r="3860" spans="1:5" ht="13.2" customHeight="1">
      <c r="A3860" s="32" t="s">
        <v>49</v>
      </c>
      <c r="E3860" s="34" t="s">
        <v>43</v>
      </c>
    </row>
    <row r="3861" ht="13.2" customHeight="1">
      <c r="E3861" s="33" t="s">
        <v>43</v>
      </c>
    </row>
    <row r="3862" spans="1:16" ht="13.2" customHeight="1">
      <c r="A3862" t="s">
        <v>40</v>
      </c>
      <c r="B3862" s="10" t="s">
        <v>378</v>
      </c>
      <c r="C3862" s="10" t="s">
        <v>2626</v>
      </c>
      <c r="E3862" s="27" t="s">
        <v>2627</v>
      </c>
      <c r="F3862" s="28" t="s">
        <v>45</v>
      </c>
      <c r="G3862" s="29">
        <v>190</v>
      </c>
      <c r="H3862" s="28">
        <v>0</v>
      </c>
      <c r="I3862" s="28">
        <f>ROUND(G3862*H3862,6)</f>
        <v>0</v>
      </c>
      <c r="L3862" s="30">
        <v>0</v>
      </c>
      <c r="M3862" s="31">
        <f>ROUND(ROUND(L3862,2)*ROUND(G3862,3),2)</f>
        <v>0</v>
      </c>
      <c r="N3862" s="28" t="s">
        <v>57</v>
      </c>
      <c r="O3862">
        <f>(M3862*21)/100</f>
        <v>0</v>
      </c>
      <c r="P3862" t="s">
        <v>47</v>
      </c>
    </row>
    <row r="3863" spans="1:5" ht="13.2" customHeight="1">
      <c r="A3863" s="32" t="s">
        <v>48</v>
      </c>
      <c r="E3863" s="33" t="s">
        <v>2627</v>
      </c>
    </row>
    <row r="3864" spans="1:5" ht="13.2" customHeight="1">
      <c r="A3864" s="32" t="s">
        <v>49</v>
      </c>
      <c r="E3864" s="34" t="s">
        <v>43</v>
      </c>
    </row>
    <row r="3865" ht="13.2" customHeight="1">
      <c r="E3865" s="33" t="s">
        <v>43</v>
      </c>
    </row>
    <row r="3866" spans="1:16" ht="13.2" customHeight="1">
      <c r="A3866" t="s">
        <v>40</v>
      </c>
      <c r="B3866" s="10" t="s">
        <v>382</v>
      </c>
      <c r="C3866" s="10" t="s">
        <v>2628</v>
      </c>
      <c r="E3866" s="27" t="s">
        <v>2629</v>
      </c>
      <c r="F3866" s="28" t="s">
        <v>45</v>
      </c>
      <c r="G3866" s="29">
        <v>190</v>
      </c>
      <c r="H3866" s="28">
        <v>0</v>
      </c>
      <c r="I3866" s="28">
        <f>ROUND(G3866*H3866,6)</f>
        <v>0</v>
      </c>
      <c r="L3866" s="30">
        <v>0</v>
      </c>
      <c r="M3866" s="31">
        <f>ROUND(ROUND(L3866,2)*ROUND(G3866,3),2)</f>
        <v>0</v>
      </c>
      <c r="N3866" s="28" t="s">
        <v>57</v>
      </c>
      <c r="O3866">
        <f>(M3866*21)/100</f>
        <v>0</v>
      </c>
      <c r="P3866" t="s">
        <v>47</v>
      </c>
    </row>
    <row r="3867" spans="1:5" ht="13.2" customHeight="1">
      <c r="A3867" s="32" t="s">
        <v>48</v>
      </c>
      <c r="E3867" s="33" t="s">
        <v>2629</v>
      </c>
    </row>
    <row r="3868" spans="1:5" ht="13.2" customHeight="1">
      <c r="A3868" s="32" t="s">
        <v>49</v>
      </c>
      <c r="E3868" s="34" t="s">
        <v>43</v>
      </c>
    </row>
    <row r="3869" ht="13.2" customHeight="1">
      <c r="E3869" s="33" t="s">
        <v>43</v>
      </c>
    </row>
    <row r="3870" spans="1:16" ht="13.2" customHeight="1">
      <c r="A3870" t="s">
        <v>40</v>
      </c>
      <c r="B3870" s="10" t="s">
        <v>403</v>
      </c>
      <c r="C3870" s="10" t="s">
        <v>2630</v>
      </c>
      <c r="E3870" s="27" t="s">
        <v>2631</v>
      </c>
      <c r="F3870" s="28" t="s">
        <v>45</v>
      </c>
      <c r="G3870" s="29">
        <v>100</v>
      </c>
      <c r="H3870" s="28">
        <v>0</v>
      </c>
      <c r="I3870" s="28">
        <f>ROUND(G3870*H3870,6)</f>
        <v>0</v>
      </c>
      <c r="L3870" s="30">
        <v>0</v>
      </c>
      <c r="M3870" s="31">
        <f>ROUND(ROUND(L3870,2)*ROUND(G3870,3),2)</f>
        <v>0</v>
      </c>
      <c r="N3870" s="28" t="s">
        <v>57</v>
      </c>
      <c r="O3870">
        <f>(M3870*21)/100</f>
        <v>0</v>
      </c>
      <c r="P3870" t="s">
        <v>47</v>
      </c>
    </row>
    <row r="3871" spans="1:5" ht="13.2" customHeight="1">
      <c r="A3871" s="32" t="s">
        <v>48</v>
      </c>
      <c r="E3871" s="33" t="s">
        <v>2631</v>
      </c>
    </row>
    <row r="3872" spans="1:5" ht="13.2" customHeight="1">
      <c r="A3872" s="32" t="s">
        <v>49</v>
      </c>
      <c r="E3872" s="34" t="s">
        <v>43</v>
      </c>
    </row>
    <row r="3873" ht="13.2" customHeight="1">
      <c r="E3873" s="33" t="s">
        <v>43</v>
      </c>
    </row>
    <row r="3874" spans="1:16" ht="13.2" customHeight="1">
      <c r="A3874" t="s">
        <v>40</v>
      </c>
      <c r="B3874" s="10" t="s">
        <v>409</v>
      </c>
      <c r="C3874" s="10" t="s">
        <v>2632</v>
      </c>
      <c r="E3874" s="27" t="s">
        <v>2633</v>
      </c>
      <c r="F3874" s="28" t="s">
        <v>45</v>
      </c>
      <c r="G3874" s="29">
        <v>100</v>
      </c>
      <c r="H3874" s="28">
        <v>0</v>
      </c>
      <c r="I3874" s="28">
        <f>ROUND(G3874*H3874,6)</f>
        <v>0</v>
      </c>
      <c r="L3874" s="30">
        <v>0</v>
      </c>
      <c r="M3874" s="31">
        <f>ROUND(ROUND(L3874,2)*ROUND(G3874,3),2)</f>
        <v>0</v>
      </c>
      <c r="N3874" s="28" t="s">
        <v>57</v>
      </c>
      <c r="O3874">
        <f>(M3874*21)/100</f>
        <v>0</v>
      </c>
      <c r="P3874" t="s">
        <v>47</v>
      </c>
    </row>
    <row r="3875" spans="1:5" ht="13.2" customHeight="1">
      <c r="A3875" s="32" t="s">
        <v>48</v>
      </c>
      <c r="E3875" s="33" t="s">
        <v>2633</v>
      </c>
    </row>
    <row r="3876" spans="1:5" ht="13.2" customHeight="1">
      <c r="A3876" s="32" t="s">
        <v>49</v>
      </c>
      <c r="E3876" s="34" t="s">
        <v>43</v>
      </c>
    </row>
    <row r="3877" ht="13.2" customHeight="1">
      <c r="E3877" s="33" t="s">
        <v>43</v>
      </c>
    </row>
    <row r="3878" spans="1:16" ht="13.2" customHeight="1">
      <c r="A3878" t="s">
        <v>40</v>
      </c>
      <c r="B3878" s="10" t="s">
        <v>414</v>
      </c>
      <c r="C3878" s="10" t="s">
        <v>2634</v>
      </c>
      <c r="E3878" s="27" t="s">
        <v>2635</v>
      </c>
      <c r="F3878" s="28" t="s">
        <v>45</v>
      </c>
      <c r="G3878" s="29">
        <v>100</v>
      </c>
      <c r="H3878" s="28">
        <v>0</v>
      </c>
      <c r="I3878" s="28">
        <f>ROUND(G3878*H3878,6)</f>
        <v>0</v>
      </c>
      <c r="L3878" s="30">
        <v>0</v>
      </c>
      <c r="M3878" s="31">
        <f>ROUND(ROUND(L3878,2)*ROUND(G3878,3),2)</f>
        <v>0</v>
      </c>
      <c r="N3878" s="28" t="s">
        <v>57</v>
      </c>
      <c r="O3878">
        <f>(M3878*21)/100</f>
        <v>0</v>
      </c>
      <c r="P3878" t="s">
        <v>47</v>
      </c>
    </row>
    <row r="3879" spans="1:5" ht="13.2" customHeight="1">
      <c r="A3879" s="32" t="s">
        <v>48</v>
      </c>
      <c r="E3879" s="33" t="s">
        <v>2635</v>
      </c>
    </row>
    <row r="3880" spans="1:5" ht="13.2" customHeight="1">
      <c r="A3880" s="32" t="s">
        <v>49</v>
      </c>
      <c r="E3880" s="34" t="s">
        <v>43</v>
      </c>
    </row>
    <row r="3881" ht="13.2" customHeight="1">
      <c r="E3881" s="33" t="s">
        <v>43</v>
      </c>
    </row>
    <row r="3882" spans="1:16" ht="13.2" customHeight="1">
      <c r="A3882" t="s">
        <v>40</v>
      </c>
      <c r="B3882" s="10" t="s">
        <v>419</v>
      </c>
      <c r="C3882" s="10" t="s">
        <v>2636</v>
      </c>
      <c r="E3882" s="27" t="s">
        <v>2637</v>
      </c>
      <c r="F3882" s="28" t="s">
        <v>45</v>
      </c>
      <c r="G3882" s="29">
        <v>100</v>
      </c>
      <c r="H3882" s="28">
        <v>0</v>
      </c>
      <c r="I3882" s="28">
        <f>ROUND(G3882*H3882,6)</f>
        <v>0</v>
      </c>
      <c r="L3882" s="30">
        <v>0</v>
      </c>
      <c r="M3882" s="31">
        <f>ROUND(ROUND(L3882,2)*ROUND(G3882,3),2)</f>
        <v>0</v>
      </c>
      <c r="N3882" s="28" t="s">
        <v>57</v>
      </c>
      <c r="O3882">
        <f>(M3882*21)/100</f>
        <v>0</v>
      </c>
      <c r="P3882" t="s">
        <v>47</v>
      </c>
    </row>
    <row r="3883" spans="1:5" ht="13.2" customHeight="1">
      <c r="A3883" s="32" t="s">
        <v>48</v>
      </c>
      <c r="E3883" s="33" t="s">
        <v>2637</v>
      </c>
    </row>
    <row r="3884" spans="1:5" ht="13.2" customHeight="1">
      <c r="A3884" s="32" t="s">
        <v>49</v>
      </c>
      <c r="E3884" s="34" t="s">
        <v>43</v>
      </c>
    </row>
    <row r="3885" ht="13.2" customHeight="1">
      <c r="E3885" s="33" t="s">
        <v>43</v>
      </c>
    </row>
    <row r="3886" spans="1:16" ht="13.2" customHeight="1">
      <c r="A3886" t="s">
        <v>40</v>
      </c>
      <c r="B3886" s="10" t="s">
        <v>423</v>
      </c>
      <c r="C3886" s="10" t="s">
        <v>2638</v>
      </c>
      <c r="E3886" s="27" t="s">
        <v>2639</v>
      </c>
      <c r="F3886" s="28" t="s">
        <v>45</v>
      </c>
      <c r="G3886" s="29">
        <v>100</v>
      </c>
      <c r="H3886" s="28">
        <v>0</v>
      </c>
      <c r="I3886" s="28">
        <f>ROUND(G3886*H3886,6)</f>
        <v>0</v>
      </c>
      <c r="L3886" s="30">
        <v>0</v>
      </c>
      <c r="M3886" s="31">
        <f>ROUND(ROUND(L3886,2)*ROUND(G3886,3),2)</f>
        <v>0</v>
      </c>
      <c r="N3886" s="28" t="s">
        <v>57</v>
      </c>
      <c r="O3886">
        <f>(M3886*21)/100</f>
        <v>0</v>
      </c>
      <c r="P3886" t="s">
        <v>47</v>
      </c>
    </row>
    <row r="3887" spans="1:5" ht="13.2" customHeight="1">
      <c r="A3887" s="32" t="s">
        <v>48</v>
      </c>
      <c r="E3887" s="33" t="s">
        <v>2639</v>
      </c>
    </row>
    <row r="3888" spans="1:5" ht="13.2" customHeight="1">
      <c r="A3888" s="32" t="s">
        <v>49</v>
      </c>
      <c r="E3888" s="34" t="s">
        <v>43</v>
      </c>
    </row>
    <row r="3889" ht="13.2" customHeight="1">
      <c r="E3889" s="33" t="s">
        <v>43</v>
      </c>
    </row>
    <row r="3890" spans="1:16" ht="13.2" customHeight="1">
      <c r="A3890" t="s">
        <v>40</v>
      </c>
      <c r="B3890" s="10" t="s">
        <v>427</v>
      </c>
      <c r="C3890" s="10" t="s">
        <v>2640</v>
      </c>
      <c r="E3890" s="27" t="s">
        <v>2641</v>
      </c>
      <c r="F3890" s="28" t="s">
        <v>81</v>
      </c>
      <c r="G3890" s="29">
        <v>160</v>
      </c>
      <c r="H3890" s="28">
        <v>0</v>
      </c>
      <c r="I3890" s="28">
        <f>ROUND(G3890*H3890,6)</f>
        <v>0</v>
      </c>
      <c r="L3890" s="30">
        <v>0</v>
      </c>
      <c r="M3890" s="31">
        <f>ROUND(ROUND(L3890,2)*ROUND(G3890,3),2)</f>
        <v>0</v>
      </c>
      <c r="N3890" s="28" t="s">
        <v>57</v>
      </c>
      <c r="O3890">
        <f>(M3890*21)/100</f>
        <v>0</v>
      </c>
      <c r="P3890" t="s">
        <v>47</v>
      </c>
    </row>
    <row r="3891" spans="1:5" ht="13.2" customHeight="1">
      <c r="A3891" s="32" t="s">
        <v>48</v>
      </c>
      <c r="E3891" s="33" t="s">
        <v>2641</v>
      </c>
    </row>
    <row r="3892" spans="1:5" ht="13.2" customHeight="1">
      <c r="A3892" s="32" t="s">
        <v>49</v>
      </c>
      <c r="E3892" s="34" t="s">
        <v>43</v>
      </c>
    </row>
    <row r="3893" ht="13.2" customHeight="1">
      <c r="E3893" s="33" t="s">
        <v>43</v>
      </c>
    </row>
    <row r="3894" spans="1:16" ht="13.2" customHeight="1">
      <c r="A3894" t="s">
        <v>40</v>
      </c>
      <c r="B3894" s="10" t="s">
        <v>397</v>
      </c>
      <c r="C3894" s="10" t="s">
        <v>2642</v>
      </c>
      <c r="E3894" s="27" t="s">
        <v>2643</v>
      </c>
      <c r="F3894" s="28" t="s">
        <v>81</v>
      </c>
      <c r="G3894" s="29">
        <v>20</v>
      </c>
      <c r="H3894" s="28">
        <v>0</v>
      </c>
      <c r="I3894" s="28">
        <f>ROUND(G3894*H3894,6)</f>
        <v>0</v>
      </c>
      <c r="L3894" s="30">
        <v>0</v>
      </c>
      <c r="M3894" s="31">
        <f>ROUND(ROUND(L3894,2)*ROUND(G3894,3),2)</f>
        <v>0</v>
      </c>
      <c r="N3894" s="28" t="s">
        <v>57</v>
      </c>
      <c r="O3894">
        <f>(M3894*21)/100</f>
        <v>0</v>
      </c>
      <c r="P3894" t="s">
        <v>47</v>
      </c>
    </row>
    <row r="3895" spans="1:5" ht="13.2" customHeight="1">
      <c r="A3895" s="32" t="s">
        <v>48</v>
      </c>
      <c r="E3895" s="33" t="s">
        <v>2643</v>
      </c>
    </row>
    <row r="3896" spans="1:5" ht="13.2" customHeight="1">
      <c r="A3896" s="32" t="s">
        <v>49</v>
      </c>
      <c r="E3896" s="34" t="s">
        <v>43</v>
      </c>
    </row>
    <row r="3897" ht="13.2" customHeight="1">
      <c r="E3897" s="33" t="s">
        <v>43</v>
      </c>
    </row>
    <row r="3898" spans="1:16" ht="13.2" customHeight="1">
      <c r="A3898" t="s">
        <v>40</v>
      </c>
      <c r="B3898" s="10" t="s">
        <v>430</v>
      </c>
      <c r="C3898" s="10" t="s">
        <v>2644</v>
      </c>
      <c r="E3898" s="27" t="s">
        <v>2645</v>
      </c>
      <c r="F3898" s="28" t="s">
        <v>45</v>
      </c>
      <c r="G3898" s="29">
        <v>20</v>
      </c>
      <c r="H3898" s="28">
        <v>0</v>
      </c>
      <c r="I3898" s="28">
        <f>ROUND(G3898*H3898,6)</f>
        <v>0</v>
      </c>
      <c r="L3898" s="30">
        <v>0</v>
      </c>
      <c r="M3898" s="31">
        <f>ROUND(ROUND(L3898,2)*ROUND(G3898,3),2)</f>
        <v>0</v>
      </c>
      <c r="N3898" s="28" t="s">
        <v>57</v>
      </c>
      <c r="O3898">
        <f>(M3898*21)/100</f>
        <v>0</v>
      </c>
      <c r="P3898" t="s">
        <v>47</v>
      </c>
    </row>
    <row r="3899" spans="1:5" ht="13.2" customHeight="1">
      <c r="A3899" s="32" t="s">
        <v>48</v>
      </c>
      <c r="E3899" s="33" t="s">
        <v>2645</v>
      </c>
    </row>
    <row r="3900" spans="1:5" ht="13.2" customHeight="1">
      <c r="A3900" s="32" t="s">
        <v>49</v>
      </c>
      <c r="E3900" s="34" t="s">
        <v>43</v>
      </c>
    </row>
    <row r="3901" ht="13.2" customHeight="1">
      <c r="E3901" s="33" t="s">
        <v>43</v>
      </c>
    </row>
    <row r="3902" spans="1:16" ht="13.2" customHeight="1">
      <c r="A3902" t="s">
        <v>40</v>
      </c>
      <c r="B3902" s="10" t="s">
        <v>400</v>
      </c>
      <c r="C3902" s="10" t="s">
        <v>2646</v>
      </c>
      <c r="E3902" s="27" t="s">
        <v>2647</v>
      </c>
      <c r="F3902" s="28" t="s">
        <v>45</v>
      </c>
      <c r="G3902" s="29">
        <v>150</v>
      </c>
      <c r="H3902" s="28">
        <v>0</v>
      </c>
      <c r="I3902" s="28">
        <f>ROUND(G3902*H3902,6)</f>
        <v>0</v>
      </c>
      <c r="L3902" s="30">
        <v>0</v>
      </c>
      <c r="M3902" s="31">
        <f>ROUND(ROUND(L3902,2)*ROUND(G3902,3),2)</f>
        <v>0</v>
      </c>
      <c r="N3902" s="28" t="s">
        <v>57</v>
      </c>
      <c r="O3902">
        <f>(M3902*21)/100</f>
        <v>0</v>
      </c>
      <c r="P3902" t="s">
        <v>47</v>
      </c>
    </row>
    <row r="3903" spans="1:5" ht="13.2" customHeight="1">
      <c r="A3903" s="32" t="s">
        <v>48</v>
      </c>
      <c r="E3903" s="33" t="s">
        <v>2647</v>
      </c>
    </row>
    <row r="3904" spans="1:5" ht="13.2" customHeight="1">
      <c r="A3904" s="32" t="s">
        <v>49</v>
      </c>
      <c r="E3904" s="34" t="s">
        <v>43</v>
      </c>
    </row>
    <row r="3905" ht="13.2" customHeight="1">
      <c r="E3905" s="33" t="s">
        <v>43</v>
      </c>
    </row>
    <row r="3906" spans="1:16" ht="13.2" customHeight="1">
      <c r="A3906" t="s">
        <v>40</v>
      </c>
      <c r="B3906" s="10" t="s">
        <v>433</v>
      </c>
      <c r="C3906" s="10" t="s">
        <v>2648</v>
      </c>
      <c r="E3906" s="27" t="s">
        <v>2554</v>
      </c>
      <c r="F3906" s="28" t="s">
        <v>2321</v>
      </c>
      <c r="G3906" s="29">
        <v>6</v>
      </c>
      <c r="H3906" s="28">
        <v>0</v>
      </c>
      <c r="I3906" s="28">
        <f>ROUND(G3906*H3906,6)</f>
        <v>0</v>
      </c>
      <c r="L3906" s="30">
        <v>0</v>
      </c>
      <c r="M3906" s="31">
        <f>ROUND(ROUND(L3906,2)*ROUND(G3906,3),2)</f>
        <v>0</v>
      </c>
      <c r="N3906" s="28" t="s">
        <v>57</v>
      </c>
      <c r="O3906">
        <f>(M3906*21)/100</f>
        <v>0</v>
      </c>
      <c r="P3906" t="s">
        <v>47</v>
      </c>
    </row>
    <row r="3907" spans="1:5" ht="13.2" customHeight="1">
      <c r="A3907" s="32" t="s">
        <v>48</v>
      </c>
      <c r="E3907" s="33" t="s">
        <v>2554</v>
      </c>
    </row>
    <row r="3908" spans="1:5" ht="13.2" customHeight="1">
      <c r="A3908" s="32" t="s">
        <v>49</v>
      </c>
      <c r="E3908" s="34" t="s">
        <v>43</v>
      </c>
    </row>
    <row r="3909" ht="13.2" customHeight="1">
      <c r="E3909" s="33" t="s">
        <v>43</v>
      </c>
    </row>
    <row r="3910" spans="1:13" ht="13.2" customHeight="1">
      <c r="A3910" t="s">
        <v>37</v>
      </c>
      <c r="C3910" s="11" t="s">
        <v>1277</v>
      </c>
      <c r="E3910" s="35" t="s">
        <v>1278</v>
      </c>
      <c r="J3910" s="31">
        <f>0</f>
        <v>0</v>
      </c>
      <c r="K3910" s="31">
        <f>0</f>
        <v>0</v>
      </c>
      <c r="L3910" s="31">
        <f>0+L3911+L3915+L3919+L3923</f>
        <v>0</v>
      </c>
      <c r="M3910" s="31">
        <f>0+M3911+M3915+M3919+M3923</f>
        <v>0</v>
      </c>
    </row>
    <row r="3911" spans="1:16" ht="13.2" customHeight="1">
      <c r="A3911" t="s">
        <v>40</v>
      </c>
      <c r="B3911" s="10" t="s">
        <v>437</v>
      </c>
      <c r="C3911" s="10" t="s">
        <v>2301</v>
      </c>
      <c r="E3911" s="27" t="s">
        <v>2302</v>
      </c>
      <c r="F3911" s="28" t="s">
        <v>1282</v>
      </c>
      <c r="G3911" s="29">
        <v>24</v>
      </c>
      <c r="H3911" s="28">
        <v>0</v>
      </c>
      <c r="I3911" s="28">
        <f>ROUND(G3911*H3911,6)</f>
        <v>0</v>
      </c>
      <c r="L3911" s="30">
        <v>0</v>
      </c>
      <c r="M3911" s="31">
        <f>ROUND(ROUND(L3911,2)*ROUND(G3911,3),2)</f>
        <v>0</v>
      </c>
      <c r="N3911" s="28" t="s">
        <v>57</v>
      </c>
      <c r="O3911">
        <f>(M3911*21)/100</f>
        <v>0</v>
      </c>
      <c r="P3911" t="s">
        <v>47</v>
      </c>
    </row>
    <row r="3912" spans="1:5" ht="13.2" customHeight="1">
      <c r="A3912" s="32" t="s">
        <v>48</v>
      </c>
      <c r="E3912" s="33" t="s">
        <v>2302</v>
      </c>
    </row>
    <row r="3913" spans="1:5" ht="13.2" customHeight="1">
      <c r="A3913" s="32" t="s">
        <v>49</v>
      </c>
      <c r="E3913" s="34" t="s">
        <v>43</v>
      </c>
    </row>
    <row r="3914" ht="13.2" customHeight="1">
      <c r="E3914" s="33" t="s">
        <v>43</v>
      </c>
    </row>
    <row r="3915" spans="1:16" ht="13.2" customHeight="1">
      <c r="A3915" t="s">
        <v>40</v>
      </c>
      <c r="B3915" s="10" t="s">
        <v>1545</v>
      </c>
      <c r="C3915" s="10" t="s">
        <v>2303</v>
      </c>
      <c r="E3915" s="27" t="s">
        <v>2304</v>
      </c>
      <c r="F3915" s="28" t="s">
        <v>1282</v>
      </c>
      <c r="G3915" s="29">
        <v>4</v>
      </c>
      <c r="H3915" s="28">
        <v>0</v>
      </c>
      <c r="I3915" s="28">
        <f>ROUND(G3915*H3915,6)</f>
        <v>0</v>
      </c>
      <c r="L3915" s="30">
        <v>0</v>
      </c>
      <c r="M3915" s="31">
        <f>ROUND(ROUND(L3915,2)*ROUND(G3915,3),2)</f>
        <v>0</v>
      </c>
      <c r="N3915" s="28" t="s">
        <v>52</v>
      </c>
      <c r="O3915">
        <f>(M3915*21)/100</f>
        <v>0</v>
      </c>
      <c r="P3915" t="s">
        <v>47</v>
      </c>
    </row>
    <row r="3916" spans="1:5" ht="13.2" customHeight="1">
      <c r="A3916" s="32" t="s">
        <v>48</v>
      </c>
      <c r="E3916" s="33" t="s">
        <v>2304</v>
      </c>
    </row>
    <row r="3917" spans="1:5" ht="13.2" customHeight="1">
      <c r="A3917" s="32" t="s">
        <v>49</v>
      </c>
      <c r="E3917" s="34" t="s">
        <v>43</v>
      </c>
    </row>
    <row r="3918" ht="13.2" customHeight="1">
      <c r="E3918" s="33" t="s">
        <v>43</v>
      </c>
    </row>
    <row r="3919" spans="1:16" ht="13.2" customHeight="1">
      <c r="A3919" t="s">
        <v>40</v>
      </c>
      <c r="B3919" s="10" t="s">
        <v>444</v>
      </c>
      <c r="C3919" s="10" t="s">
        <v>1308</v>
      </c>
      <c r="E3919" s="27" t="s">
        <v>1309</v>
      </c>
      <c r="F3919" s="28" t="s">
        <v>1282</v>
      </c>
      <c r="G3919" s="29">
        <v>8</v>
      </c>
      <c r="H3919" s="28">
        <v>0</v>
      </c>
      <c r="I3919" s="28">
        <f>ROUND(G3919*H3919,6)</f>
        <v>0</v>
      </c>
      <c r="L3919" s="30">
        <v>0</v>
      </c>
      <c r="M3919" s="31">
        <f>ROUND(ROUND(L3919,2)*ROUND(G3919,3),2)</f>
        <v>0</v>
      </c>
      <c r="N3919" s="28" t="s">
        <v>52</v>
      </c>
      <c r="O3919">
        <f>(M3919*21)/100</f>
        <v>0</v>
      </c>
      <c r="P3919" t="s">
        <v>47</v>
      </c>
    </row>
    <row r="3920" spans="1:5" ht="13.2" customHeight="1">
      <c r="A3920" s="32" t="s">
        <v>48</v>
      </c>
      <c r="E3920" s="33" t="s">
        <v>1309</v>
      </c>
    </row>
    <row r="3921" spans="1:5" ht="13.2" customHeight="1">
      <c r="A3921" s="32" t="s">
        <v>49</v>
      </c>
      <c r="E3921" s="34" t="s">
        <v>2305</v>
      </c>
    </row>
    <row r="3922" ht="13.2" customHeight="1">
      <c r="E3922" s="33" t="s">
        <v>43</v>
      </c>
    </row>
    <row r="3923" spans="1:16" ht="13.2" customHeight="1">
      <c r="A3923" t="s">
        <v>40</v>
      </c>
      <c r="B3923" s="10" t="s">
        <v>450</v>
      </c>
      <c r="C3923" s="10" t="s">
        <v>1311</v>
      </c>
      <c r="E3923" s="27" t="s">
        <v>1312</v>
      </c>
      <c r="F3923" s="28" t="s">
        <v>1282</v>
      </c>
      <c r="G3923" s="29">
        <v>2</v>
      </c>
      <c r="H3923" s="28">
        <v>0</v>
      </c>
      <c r="I3923" s="28">
        <f>ROUND(G3923*H3923,6)</f>
        <v>0</v>
      </c>
      <c r="L3923" s="30">
        <v>0</v>
      </c>
      <c r="M3923" s="31">
        <f>ROUND(ROUND(L3923,2)*ROUND(G3923,3),2)</f>
        <v>0</v>
      </c>
      <c r="N3923" s="28" t="s">
        <v>52</v>
      </c>
      <c r="O3923">
        <f>(M3923*21)/100</f>
        <v>0</v>
      </c>
      <c r="P3923" t="s">
        <v>47</v>
      </c>
    </row>
    <row r="3924" spans="1:5" ht="13.2" customHeight="1">
      <c r="A3924" s="32" t="s">
        <v>48</v>
      </c>
      <c r="E3924" s="33" t="s">
        <v>1312</v>
      </c>
    </row>
    <row r="3925" spans="1:5" ht="13.2" customHeight="1">
      <c r="A3925" s="32" t="s">
        <v>49</v>
      </c>
      <c r="E3925" s="34" t="s">
        <v>43</v>
      </c>
    </row>
    <row r="3926" ht="13.2" customHeight="1">
      <c r="E3926" s="33" t="s">
        <v>43</v>
      </c>
    </row>
    <row r="3927" spans="1:13" ht="13.2" customHeight="1">
      <c r="A3927" t="s">
        <v>37</v>
      </c>
      <c r="C3927" s="11" t="s">
        <v>2306</v>
      </c>
      <c r="E3927" s="35" t="s">
        <v>2307</v>
      </c>
      <c r="J3927" s="31">
        <f>0</f>
        <v>0</v>
      </c>
      <c r="K3927" s="31">
        <f>0</f>
        <v>0</v>
      </c>
      <c r="L3927" s="31">
        <f>0+L3928+L3932+L3936+L3940+L3944</f>
        <v>0</v>
      </c>
      <c r="M3927" s="31">
        <f>0+M3928+M3932+M3936+M3940+M3944</f>
        <v>0</v>
      </c>
    </row>
    <row r="3928" spans="1:16" ht="13.2" customHeight="1">
      <c r="A3928" t="s">
        <v>40</v>
      </c>
      <c r="B3928" s="10" t="s">
        <v>455</v>
      </c>
      <c r="C3928" s="10" t="s">
        <v>2313</v>
      </c>
      <c r="E3928" s="27" t="s">
        <v>2314</v>
      </c>
      <c r="F3928" s="28" t="s">
        <v>67</v>
      </c>
      <c r="G3928" s="29">
        <v>1</v>
      </c>
      <c r="H3928" s="28">
        <v>0</v>
      </c>
      <c r="I3928" s="28">
        <f>ROUND(G3928*H3928,6)</f>
        <v>0</v>
      </c>
      <c r="L3928" s="30">
        <v>0</v>
      </c>
      <c r="M3928" s="31">
        <f>ROUND(ROUND(L3928,2)*ROUND(G3928,3),2)</f>
        <v>0</v>
      </c>
      <c r="N3928" s="28" t="s">
        <v>52</v>
      </c>
      <c r="O3928">
        <f>(M3928*21)/100</f>
        <v>0</v>
      </c>
      <c r="P3928" t="s">
        <v>47</v>
      </c>
    </row>
    <row r="3929" spans="1:5" ht="13.2" customHeight="1">
      <c r="A3929" s="32" t="s">
        <v>48</v>
      </c>
      <c r="E3929" s="33" t="s">
        <v>2314</v>
      </c>
    </row>
    <row r="3930" spans="1:5" ht="13.2" customHeight="1">
      <c r="A3930" s="32" t="s">
        <v>49</v>
      </c>
      <c r="E3930" s="34" t="s">
        <v>43</v>
      </c>
    </row>
    <row r="3931" ht="13.2" customHeight="1">
      <c r="E3931" s="33" t="s">
        <v>2315</v>
      </c>
    </row>
    <row r="3932" spans="1:16" ht="13.2" customHeight="1">
      <c r="A3932" t="s">
        <v>40</v>
      </c>
      <c r="B3932" s="10" t="s">
        <v>461</v>
      </c>
      <c r="C3932" s="10" t="s">
        <v>2317</v>
      </c>
      <c r="E3932" s="27" t="s">
        <v>2318</v>
      </c>
      <c r="F3932" s="28" t="s">
        <v>45</v>
      </c>
      <c r="G3932" s="29">
        <v>1</v>
      </c>
      <c r="H3932" s="28">
        <v>0</v>
      </c>
      <c r="I3932" s="28">
        <f>ROUND(G3932*H3932,6)</f>
        <v>0</v>
      </c>
      <c r="L3932" s="30">
        <v>0</v>
      </c>
      <c r="M3932" s="31">
        <f>ROUND(ROUND(L3932,2)*ROUND(G3932,3),2)</f>
        <v>0</v>
      </c>
      <c r="N3932" s="28" t="s">
        <v>57</v>
      </c>
      <c r="O3932">
        <f>(M3932*21)/100</f>
        <v>0</v>
      </c>
      <c r="P3932" t="s">
        <v>47</v>
      </c>
    </row>
    <row r="3933" spans="1:5" ht="13.2" customHeight="1">
      <c r="A3933" s="32" t="s">
        <v>48</v>
      </c>
      <c r="E3933" s="33" t="s">
        <v>2318</v>
      </c>
    </row>
    <row r="3934" spans="1:5" ht="13.2" customHeight="1">
      <c r="A3934" s="32" t="s">
        <v>49</v>
      </c>
      <c r="E3934" s="34" t="s">
        <v>43</v>
      </c>
    </row>
    <row r="3935" ht="13.2" customHeight="1">
      <c r="E3935" s="33" t="s">
        <v>43</v>
      </c>
    </row>
    <row r="3936" spans="1:16" ht="13.2" customHeight="1">
      <c r="A3936" t="s">
        <v>40</v>
      </c>
      <c r="B3936" s="10" t="s">
        <v>466</v>
      </c>
      <c r="C3936" s="10" t="s">
        <v>2319</v>
      </c>
      <c r="E3936" s="27" t="s">
        <v>2320</v>
      </c>
      <c r="F3936" s="28" t="s">
        <v>2321</v>
      </c>
      <c r="G3936" s="29">
        <v>2.5</v>
      </c>
      <c r="H3936" s="28">
        <v>0</v>
      </c>
      <c r="I3936" s="28">
        <f>ROUND(G3936*H3936,6)</f>
        <v>0</v>
      </c>
      <c r="L3936" s="30">
        <v>0</v>
      </c>
      <c r="M3936" s="31">
        <f>ROUND(ROUND(L3936,2)*ROUND(G3936,3),2)</f>
        <v>0</v>
      </c>
      <c r="N3936" s="28" t="s">
        <v>57</v>
      </c>
      <c r="O3936">
        <f>(M3936*21)/100</f>
        <v>0</v>
      </c>
      <c r="P3936" t="s">
        <v>47</v>
      </c>
    </row>
    <row r="3937" spans="1:5" ht="13.2" customHeight="1">
      <c r="A3937" s="32" t="s">
        <v>48</v>
      </c>
      <c r="E3937" s="33" t="s">
        <v>2320</v>
      </c>
    </row>
    <row r="3938" spans="1:5" ht="13.2" customHeight="1">
      <c r="A3938" s="32" t="s">
        <v>49</v>
      </c>
      <c r="E3938" s="34" t="s">
        <v>43</v>
      </c>
    </row>
    <row r="3939" ht="13.2" customHeight="1">
      <c r="E3939" s="33" t="s">
        <v>43</v>
      </c>
    </row>
    <row r="3940" spans="1:16" ht="13.2" customHeight="1">
      <c r="A3940" t="s">
        <v>40</v>
      </c>
      <c r="B3940" s="10" t="s">
        <v>471</v>
      </c>
      <c r="C3940" s="10" t="s">
        <v>2322</v>
      </c>
      <c r="E3940" s="27" t="s">
        <v>2323</v>
      </c>
      <c r="F3940" s="28" t="s">
        <v>2321</v>
      </c>
      <c r="G3940" s="29">
        <v>1.5</v>
      </c>
      <c r="H3940" s="28">
        <v>0</v>
      </c>
      <c r="I3940" s="28">
        <f>ROUND(G3940*H3940,6)</f>
        <v>0</v>
      </c>
      <c r="L3940" s="30">
        <v>0</v>
      </c>
      <c r="M3940" s="31">
        <f>ROUND(ROUND(L3940,2)*ROUND(G3940,3),2)</f>
        <v>0</v>
      </c>
      <c r="N3940" s="28" t="s">
        <v>57</v>
      </c>
      <c r="O3940">
        <f>(M3940*21)/100</f>
        <v>0</v>
      </c>
      <c r="P3940" t="s">
        <v>47</v>
      </c>
    </row>
    <row r="3941" spans="1:5" ht="13.2" customHeight="1">
      <c r="A3941" s="32" t="s">
        <v>48</v>
      </c>
      <c r="E3941" s="33" t="s">
        <v>2323</v>
      </c>
    </row>
    <row r="3942" spans="1:5" ht="13.2" customHeight="1">
      <c r="A3942" s="32" t="s">
        <v>49</v>
      </c>
      <c r="E3942" s="34" t="s">
        <v>43</v>
      </c>
    </row>
    <row r="3943" ht="13.2" customHeight="1">
      <c r="E3943" s="33" t="s">
        <v>43</v>
      </c>
    </row>
    <row r="3944" spans="1:16" ht="13.2" customHeight="1">
      <c r="A3944" t="s">
        <v>40</v>
      </c>
      <c r="B3944" s="10" t="s">
        <v>476</v>
      </c>
      <c r="C3944" s="10" t="s">
        <v>2324</v>
      </c>
      <c r="E3944" s="27" t="s">
        <v>2325</v>
      </c>
      <c r="F3944" s="28" t="s">
        <v>2321</v>
      </c>
      <c r="G3944" s="29">
        <v>4.5</v>
      </c>
      <c r="H3944" s="28">
        <v>0</v>
      </c>
      <c r="I3944" s="28">
        <f>ROUND(G3944*H3944,6)</f>
        <v>0</v>
      </c>
      <c r="L3944" s="30">
        <v>0</v>
      </c>
      <c r="M3944" s="31">
        <f>ROUND(ROUND(L3944,2)*ROUND(G3944,3),2)</f>
        <v>0</v>
      </c>
      <c r="N3944" s="28" t="s">
        <v>57</v>
      </c>
      <c r="O3944">
        <f>(M3944*21)/100</f>
        <v>0</v>
      </c>
      <c r="P3944" t="s">
        <v>47</v>
      </c>
    </row>
    <row r="3945" spans="1:5" ht="13.2" customHeight="1">
      <c r="A3945" s="32" t="s">
        <v>48</v>
      </c>
      <c r="E3945" s="33" t="s">
        <v>2325</v>
      </c>
    </row>
    <row r="3946" spans="1:5" ht="13.2" customHeight="1">
      <c r="A3946" s="32" t="s">
        <v>49</v>
      </c>
      <c r="E3946" s="34" t="s">
        <v>43</v>
      </c>
    </row>
    <row r="3947" ht="13.2" customHeight="1">
      <c r="E3947" s="33" t="s">
        <v>43</v>
      </c>
    </row>
    <row r="3948" spans="1:13" ht="13.2" customHeight="1">
      <c r="A3948" t="s">
        <v>142</v>
      </c>
      <c r="C3948" s="11" t="s">
        <v>2649</v>
      </c>
      <c r="E3948" s="35" t="s">
        <v>2650</v>
      </c>
      <c r="J3948" s="31">
        <f>0+J3949+J3954+J3999+J4004+J4017+J4038+J4063+J4136+J4197+J4218+J4223+J4228</f>
        <v>0</v>
      </c>
      <c r="K3948" s="31">
        <f>0+K3949+K3954+K3999+K4004+K4017+K4038+K4063+K4136+K4197+K4218+K4223+K4228</f>
        <v>0</v>
      </c>
      <c r="L3948" s="31">
        <f>0+L3949+L3954+L3999+L4004+L4017+L4038+L4063+L4136+L4197+L4218+L4223+L4228</f>
        <v>0</v>
      </c>
      <c r="M3948" s="31">
        <f>0+M3949+M3954+M3999+M4004+M4017+M4038+M4063+M4136+M4197+M4218+M4223+M4228</f>
        <v>0</v>
      </c>
    </row>
    <row r="3949" spans="1:13" ht="13.2" customHeight="1">
      <c r="A3949" t="s">
        <v>37</v>
      </c>
      <c r="C3949" s="11" t="s">
        <v>2651</v>
      </c>
      <c r="E3949" s="35" t="s">
        <v>2652</v>
      </c>
      <c r="J3949" s="31">
        <f>0</f>
        <v>0</v>
      </c>
      <c r="K3949" s="31">
        <f>0</f>
        <v>0</v>
      </c>
      <c r="L3949" s="31">
        <f>0+L3950</f>
        <v>0</v>
      </c>
      <c r="M3949" s="31">
        <f>0+M3950</f>
        <v>0</v>
      </c>
    </row>
    <row r="3950" spans="1:16" ht="13.2" customHeight="1">
      <c r="A3950" t="s">
        <v>40</v>
      </c>
      <c r="B3950" s="10" t="s">
        <v>41</v>
      </c>
      <c r="C3950" s="10" t="s">
        <v>2653</v>
      </c>
      <c r="E3950" s="27" t="s">
        <v>2654</v>
      </c>
      <c r="F3950" s="28" t="s">
        <v>67</v>
      </c>
      <c r="G3950" s="29">
        <v>1</v>
      </c>
      <c r="H3950" s="28">
        <v>0.00062</v>
      </c>
      <c r="I3950" s="28">
        <f>ROUND(G3950*H3950,6)</f>
        <v>0.00062</v>
      </c>
      <c r="L3950" s="30">
        <v>0</v>
      </c>
      <c r="M3950" s="31">
        <f>ROUND(ROUND(L3950,2)*ROUND(G3950,3),2)</f>
        <v>0</v>
      </c>
      <c r="N3950" s="28" t="s">
        <v>52</v>
      </c>
      <c r="O3950">
        <f>(M3950*21)/100</f>
        <v>0</v>
      </c>
      <c r="P3950" t="s">
        <v>47</v>
      </c>
    </row>
    <row r="3951" spans="1:5" ht="13.2" customHeight="1">
      <c r="A3951" s="32" t="s">
        <v>48</v>
      </c>
      <c r="E3951" s="33" t="s">
        <v>2654</v>
      </c>
    </row>
    <row r="3952" spans="1:5" ht="13.2" customHeight="1">
      <c r="A3952" s="32" t="s">
        <v>49</v>
      </c>
      <c r="E3952" s="34" t="s">
        <v>43</v>
      </c>
    </row>
    <row r="3953" ht="13.2" customHeight="1">
      <c r="E3953" s="33" t="s">
        <v>43</v>
      </c>
    </row>
    <row r="3954" spans="1:13" ht="13.2" customHeight="1">
      <c r="A3954" t="s">
        <v>37</v>
      </c>
      <c r="C3954" s="11" t="s">
        <v>2655</v>
      </c>
      <c r="E3954" s="35" t="s">
        <v>2656</v>
      </c>
      <c r="J3954" s="31">
        <f>0</f>
        <v>0</v>
      </c>
      <c r="K3954" s="31">
        <f>0</f>
        <v>0</v>
      </c>
      <c r="L3954" s="31">
        <f>0+L3955+L3959+L3963+L3967+L3971+L3975+L3979+L3983+L3987+L3991+L3995</f>
        <v>0</v>
      </c>
      <c r="M3954" s="31">
        <f>0+M3955+M3959+M3963+M3967+M3971+M3975+M3979+M3983+M3987+M3991+M3995</f>
        <v>0</v>
      </c>
    </row>
    <row r="3955" spans="1:16" ht="13.2" customHeight="1">
      <c r="A3955" t="s">
        <v>40</v>
      </c>
      <c r="B3955" s="10" t="s">
        <v>47</v>
      </c>
      <c r="C3955" s="10" t="s">
        <v>2657</v>
      </c>
      <c r="E3955" s="27" t="s">
        <v>2658</v>
      </c>
      <c r="F3955" s="28" t="s">
        <v>81</v>
      </c>
      <c r="G3955" s="29">
        <v>400</v>
      </c>
      <c r="H3955" s="28">
        <v>0.00028</v>
      </c>
      <c r="I3955" s="28">
        <f>ROUND(G3955*H3955,6)</f>
        <v>0.112</v>
      </c>
      <c r="L3955" s="30">
        <v>0</v>
      </c>
      <c r="M3955" s="31">
        <f>ROUND(ROUND(L3955,2)*ROUND(G3955,3),2)</f>
        <v>0</v>
      </c>
      <c r="N3955" s="28" t="s">
        <v>57</v>
      </c>
      <c r="O3955">
        <f>(M3955*21)/100</f>
        <v>0</v>
      </c>
      <c r="P3955" t="s">
        <v>47</v>
      </c>
    </row>
    <row r="3956" spans="1:5" ht="13.2" customHeight="1">
      <c r="A3956" s="32" t="s">
        <v>48</v>
      </c>
      <c r="E3956" s="33" t="s">
        <v>2658</v>
      </c>
    </row>
    <row r="3957" spans="1:5" ht="13.2" customHeight="1">
      <c r="A3957" s="32" t="s">
        <v>49</v>
      </c>
      <c r="E3957" s="34" t="s">
        <v>43</v>
      </c>
    </row>
    <row r="3958" ht="13.2" customHeight="1">
      <c r="E3958" s="33" t="s">
        <v>43</v>
      </c>
    </row>
    <row r="3959" spans="1:16" ht="13.2" customHeight="1">
      <c r="A3959" t="s">
        <v>40</v>
      </c>
      <c r="B3959" s="10" t="s">
        <v>53</v>
      </c>
      <c r="C3959" s="10" t="s">
        <v>2659</v>
      </c>
      <c r="E3959" s="27" t="s">
        <v>2660</v>
      </c>
      <c r="F3959" s="28" t="s">
        <v>81</v>
      </c>
      <c r="G3959" s="29">
        <v>50</v>
      </c>
      <c r="H3959" s="28">
        <v>0.00028</v>
      </c>
      <c r="I3959" s="28">
        <f>ROUND(G3959*H3959,6)</f>
        <v>0.014</v>
      </c>
      <c r="L3959" s="30">
        <v>0</v>
      </c>
      <c r="M3959" s="31">
        <f>ROUND(ROUND(L3959,2)*ROUND(G3959,3),2)</f>
        <v>0</v>
      </c>
      <c r="N3959" s="28" t="s">
        <v>57</v>
      </c>
      <c r="O3959">
        <f>(M3959*21)/100</f>
        <v>0</v>
      </c>
      <c r="P3959" t="s">
        <v>47</v>
      </c>
    </row>
    <row r="3960" spans="1:5" ht="13.2" customHeight="1">
      <c r="A3960" s="32" t="s">
        <v>48</v>
      </c>
      <c r="E3960" s="33" t="s">
        <v>2660</v>
      </c>
    </row>
    <row r="3961" spans="1:5" ht="13.2" customHeight="1">
      <c r="A3961" s="32" t="s">
        <v>49</v>
      </c>
      <c r="E3961" s="34" t="s">
        <v>43</v>
      </c>
    </row>
    <row r="3962" ht="13.2" customHeight="1">
      <c r="E3962" s="33" t="s">
        <v>43</v>
      </c>
    </row>
    <row r="3963" spans="1:16" ht="13.2" customHeight="1">
      <c r="A3963" t="s">
        <v>40</v>
      </c>
      <c r="B3963" s="10" t="s">
        <v>60</v>
      </c>
      <c r="C3963" s="10" t="s">
        <v>2661</v>
      </c>
      <c r="E3963" s="27" t="s">
        <v>2662</v>
      </c>
      <c r="F3963" s="28" t="s">
        <v>81</v>
      </c>
      <c r="G3963" s="29">
        <v>40</v>
      </c>
      <c r="H3963" s="28">
        <v>0.00028</v>
      </c>
      <c r="I3963" s="28">
        <f>ROUND(G3963*H3963,6)</f>
        <v>0.0112</v>
      </c>
      <c r="L3963" s="30">
        <v>0</v>
      </c>
      <c r="M3963" s="31">
        <f>ROUND(ROUND(L3963,2)*ROUND(G3963,3),2)</f>
        <v>0</v>
      </c>
      <c r="N3963" s="28" t="s">
        <v>52</v>
      </c>
      <c r="O3963">
        <f>(M3963*21)/100</f>
        <v>0</v>
      </c>
      <c r="P3963" t="s">
        <v>47</v>
      </c>
    </row>
    <row r="3964" spans="1:5" ht="13.2" customHeight="1">
      <c r="A3964" s="32" t="s">
        <v>48</v>
      </c>
      <c r="E3964" s="33" t="s">
        <v>2662</v>
      </c>
    </row>
    <row r="3965" spans="1:5" ht="13.2" customHeight="1">
      <c r="A3965" s="32" t="s">
        <v>49</v>
      </c>
      <c r="E3965" s="34" t="s">
        <v>43</v>
      </c>
    </row>
    <row r="3966" ht="13.2" customHeight="1">
      <c r="E3966" s="33" t="s">
        <v>43</v>
      </c>
    </row>
    <row r="3967" spans="1:16" ht="13.2" customHeight="1">
      <c r="A3967" t="s">
        <v>40</v>
      </c>
      <c r="B3967" s="10" t="s">
        <v>64</v>
      </c>
      <c r="C3967" s="10" t="s">
        <v>2663</v>
      </c>
      <c r="E3967" s="27" t="s">
        <v>2664</v>
      </c>
      <c r="F3967" s="28" t="s">
        <v>81</v>
      </c>
      <c r="G3967" s="29">
        <v>45</v>
      </c>
      <c r="H3967" s="28">
        <v>0.00042</v>
      </c>
      <c r="I3967" s="28">
        <f>ROUND(G3967*H3967,6)</f>
        <v>0.0189</v>
      </c>
      <c r="L3967" s="30">
        <v>0</v>
      </c>
      <c r="M3967" s="31">
        <f>ROUND(ROUND(L3967,2)*ROUND(G3967,3),2)</f>
        <v>0</v>
      </c>
      <c r="N3967" s="28" t="s">
        <v>52</v>
      </c>
      <c r="O3967">
        <f>(M3967*21)/100</f>
        <v>0</v>
      </c>
      <c r="P3967" t="s">
        <v>47</v>
      </c>
    </row>
    <row r="3968" spans="1:5" ht="13.2" customHeight="1">
      <c r="A3968" s="32" t="s">
        <v>48</v>
      </c>
      <c r="E3968" s="33" t="s">
        <v>2664</v>
      </c>
    </row>
    <row r="3969" spans="1:5" ht="13.2" customHeight="1">
      <c r="A3969" s="32" t="s">
        <v>49</v>
      </c>
      <c r="E3969" s="34" t="s">
        <v>43</v>
      </c>
    </row>
    <row r="3970" ht="13.2" customHeight="1">
      <c r="E3970" s="33" t="s">
        <v>43</v>
      </c>
    </row>
    <row r="3971" spans="1:16" ht="13.2" customHeight="1">
      <c r="A3971" t="s">
        <v>40</v>
      </c>
      <c r="B3971" s="10" t="s">
        <v>68</v>
      </c>
      <c r="C3971" s="10" t="s">
        <v>2665</v>
      </c>
      <c r="E3971" s="27" t="s">
        <v>2666</v>
      </c>
      <c r="F3971" s="28" t="s">
        <v>81</v>
      </c>
      <c r="G3971" s="29">
        <v>10</v>
      </c>
      <c r="H3971" s="28">
        <v>0.0014</v>
      </c>
      <c r="I3971" s="28">
        <f>ROUND(G3971*H3971,6)</f>
        <v>0.014</v>
      </c>
      <c r="L3971" s="30">
        <v>0</v>
      </c>
      <c r="M3971" s="31">
        <f>ROUND(ROUND(L3971,2)*ROUND(G3971,3),2)</f>
        <v>0</v>
      </c>
      <c r="N3971" s="28" t="s">
        <v>52</v>
      </c>
      <c r="O3971">
        <f>(M3971*21)/100</f>
        <v>0</v>
      </c>
      <c r="P3971" t="s">
        <v>47</v>
      </c>
    </row>
    <row r="3972" spans="1:5" ht="13.2" customHeight="1">
      <c r="A3972" s="32" t="s">
        <v>48</v>
      </c>
      <c r="E3972" s="33" t="s">
        <v>2666</v>
      </c>
    </row>
    <row r="3973" spans="1:5" ht="13.2" customHeight="1">
      <c r="A3973" s="32" t="s">
        <v>49</v>
      </c>
      <c r="E3973" s="34" t="s">
        <v>43</v>
      </c>
    </row>
    <row r="3974" ht="13.2" customHeight="1">
      <c r="E3974" s="33" t="s">
        <v>43</v>
      </c>
    </row>
    <row r="3975" spans="1:16" ht="13.2" customHeight="1">
      <c r="A3975" t="s">
        <v>40</v>
      </c>
      <c r="B3975" s="10" t="s">
        <v>71</v>
      </c>
      <c r="C3975" s="10" t="s">
        <v>2667</v>
      </c>
      <c r="E3975" s="27" t="s">
        <v>2668</v>
      </c>
      <c r="F3975" s="28" t="s">
        <v>45</v>
      </c>
      <c r="G3975" s="29">
        <v>86</v>
      </c>
      <c r="H3975" s="28">
        <v>0.0014</v>
      </c>
      <c r="I3975" s="28">
        <f>ROUND(G3975*H3975,6)</f>
        <v>0.1204</v>
      </c>
      <c r="L3975" s="30">
        <v>0</v>
      </c>
      <c r="M3975" s="31">
        <f>ROUND(ROUND(L3975,2)*ROUND(G3975,3),2)</f>
        <v>0</v>
      </c>
      <c r="N3975" s="28" t="s">
        <v>57</v>
      </c>
      <c r="O3975">
        <f>(M3975*21)/100</f>
        <v>0</v>
      </c>
      <c r="P3975" t="s">
        <v>47</v>
      </c>
    </row>
    <row r="3976" spans="1:5" ht="13.2" customHeight="1">
      <c r="A3976" s="32" t="s">
        <v>48</v>
      </c>
      <c r="E3976" s="33" t="s">
        <v>2668</v>
      </c>
    </row>
    <row r="3977" spans="1:5" ht="13.2" customHeight="1">
      <c r="A3977" s="32" t="s">
        <v>49</v>
      </c>
      <c r="E3977" s="34" t="s">
        <v>43</v>
      </c>
    </row>
    <row r="3978" ht="13.2" customHeight="1">
      <c r="E3978" s="33" t="s">
        <v>43</v>
      </c>
    </row>
    <row r="3979" spans="1:16" ht="13.2" customHeight="1">
      <c r="A3979" t="s">
        <v>40</v>
      </c>
      <c r="B3979" s="10" t="s">
        <v>74</v>
      </c>
      <c r="C3979" s="10" t="s">
        <v>2669</v>
      </c>
      <c r="E3979" s="27" t="s">
        <v>2670</v>
      </c>
      <c r="F3979" s="28" t="s">
        <v>45</v>
      </c>
      <c r="G3979" s="29">
        <v>2</v>
      </c>
      <c r="H3979" s="28">
        <v>0.0014</v>
      </c>
      <c r="I3979" s="28">
        <f>ROUND(G3979*H3979,6)</f>
        <v>0.0028</v>
      </c>
      <c r="L3979" s="30">
        <v>0</v>
      </c>
      <c r="M3979" s="31">
        <f>ROUND(ROUND(L3979,2)*ROUND(G3979,3),2)</f>
        <v>0</v>
      </c>
      <c r="N3979" s="28" t="s">
        <v>57</v>
      </c>
      <c r="O3979">
        <f>(M3979*21)/100</f>
        <v>0</v>
      </c>
      <c r="P3979" t="s">
        <v>47</v>
      </c>
    </row>
    <row r="3980" spans="1:5" ht="13.2" customHeight="1">
      <c r="A3980" s="32" t="s">
        <v>48</v>
      </c>
      <c r="E3980" s="33" t="s">
        <v>2670</v>
      </c>
    </row>
    <row r="3981" spans="1:5" ht="13.2" customHeight="1">
      <c r="A3981" s="32" t="s">
        <v>49</v>
      </c>
      <c r="E3981" s="34" t="s">
        <v>43</v>
      </c>
    </row>
    <row r="3982" ht="13.2" customHeight="1">
      <c r="E3982" s="33" t="s">
        <v>43</v>
      </c>
    </row>
    <row r="3983" spans="1:16" ht="13.2" customHeight="1">
      <c r="A3983" t="s">
        <v>40</v>
      </c>
      <c r="B3983" s="10" t="s">
        <v>78</v>
      </c>
      <c r="C3983" s="10" t="s">
        <v>2671</v>
      </c>
      <c r="E3983" s="27" t="s">
        <v>2672</v>
      </c>
      <c r="F3983" s="28" t="s">
        <v>45</v>
      </c>
      <c r="G3983" s="29">
        <v>4</v>
      </c>
      <c r="H3983" s="28">
        <v>0.0014</v>
      </c>
      <c r="I3983" s="28">
        <f>ROUND(G3983*H3983,6)</f>
        <v>0.0056</v>
      </c>
      <c r="L3983" s="30">
        <v>0</v>
      </c>
      <c r="M3983" s="31">
        <f>ROUND(ROUND(L3983,2)*ROUND(G3983,3),2)</f>
        <v>0</v>
      </c>
      <c r="N3983" s="28" t="s">
        <v>57</v>
      </c>
      <c r="O3983">
        <f>(M3983*21)/100</f>
        <v>0</v>
      </c>
      <c r="P3983" t="s">
        <v>47</v>
      </c>
    </row>
    <row r="3984" spans="1:5" ht="13.2" customHeight="1">
      <c r="A3984" s="32" t="s">
        <v>48</v>
      </c>
      <c r="E3984" s="33" t="s">
        <v>2672</v>
      </c>
    </row>
    <row r="3985" spans="1:5" ht="13.2" customHeight="1">
      <c r="A3985" s="32" t="s">
        <v>49</v>
      </c>
      <c r="E3985" s="34" t="s">
        <v>43</v>
      </c>
    </row>
    <row r="3986" ht="13.2" customHeight="1">
      <c r="E3986" s="33" t="s">
        <v>43</v>
      </c>
    </row>
    <row r="3987" spans="1:16" ht="13.2" customHeight="1">
      <c r="A3987" t="s">
        <v>40</v>
      </c>
      <c r="B3987" s="10" t="s">
        <v>83</v>
      </c>
      <c r="C3987" s="10" t="s">
        <v>2673</v>
      </c>
      <c r="E3987" s="27" t="s">
        <v>2674</v>
      </c>
      <c r="F3987" s="28" t="s">
        <v>45</v>
      </c>
      <c r="G3987" s="29">
        <v>2</v>
      </c>
      <c r="H3987" s="28">
        <v>0.0014</v>
      </c>
      <c r="I3987" s="28">
        <f>ROUND(G3987*H3987,6)</f>
        <v>0.0028</v>
      </c>
      <c r="L3987" s="30">
        <v>0</v>
      </c>
      <c r="M3987" s="31">
        <f>ROUND(ROUND(L3987,2)*ROUND(G3987,3),2)</f>
        <v>0</v>
      </c>
      <c r="N3987" s="28" t="s">
        <v>57</v>
      </c>
      <c r="O3987">
        <f>(M3987*21)/100</f>
        <v>0</v>
      </c>
      <c r="P3987" t="s">
        <v>47</v>
      </c>
    </row>
    <row r="3988" spans="1:5" ht="13.2" customHeight="1">
      <c r="A3988" s="32" t="s">
        <v>48</v>
      </c>
      <c r="E3988" s="33" t="s">
        <v>2674</v>
      </c>
    </row>
    <row r="3989" spans="1:5" ht="13.2" customHeight="1">
      <c r="A3989" s="32" t="s">
        <v>49</v>
      </c>
      <c r="E3989" s="34" t="s">
        <v>43</v>
      </c>
    </row>
    <row r="3990" ht="13.2" customHeight="1">
      <c r="E3990" s="33" t="s">
        <v>43</v>
      </c>
    </row>
    <row r="3991" spans="1:16" ht="13.2" customHeight="1">
      <c r="A3991" t="s">
        <v>40</v>
      </c>
      <c r="B3991" s="10" t="s">
        <v>86</v>
      </c>
      <c r="C3991" s="10" t="s">
        <v>2675</v>
      </c>
      <c r="E3991" s="27" t="s">
        <v>2676</v>
      </c>
      <c r="F3991" s="28" t="s">
        <v>148</v>
      </c>
      <c r="G3991" s="29">
        <v>0.302</v>
      </c>
      <c r="H3991" s="28">
        <v>0</v>
      </c>
      <c r="I3991" s="28">
        <f>ROUND(G3991*H3991,6)</f>
        <v>0</v>
      </c>
      <c r="L3991" s="30">
        <v>0</v>
      </c>
      <c r="M3991" s="31">
        <f>ROUND(ROUND(L3991,2)*ROUND(G3991,3),2)</f>
        <v>0</v>
      </c>
      <c r="N3991" s="28" t="s">
        <v>52</v>
      </c>
      <c r="O3991">
        <f>(M3991*21)/100</f>
        <v>0</v>
      </c>
      <c r="P3991" t="s">
        <v>47</v>
      </c>
    </row>
    <row r="3992" spans="1:5" ht="13.2" customHeight="1">
      <c r="A3992" s="32" t="s">
        <v>48</v>
      </c>
      <c r="E3992" s="33" t="s">
        <v>2676</v>
      </c>
    </row>
    <row r="3993" spans="1:5" ht="13.2" customHeight="1">
      <c r="A3993" s="32" t="s">
        <v>49</v>
      </c>
      <c r="E3993" s="34" t="s">
        <v>43</v>
      </c>
    </row>
    <row r="3994" ht="13.2" customHeight="1">
      <c r="E3994" s="33" t="s">
        <v>282</v>
      </c>
    </row>
    <row r="3995" spans="1:16" ht="13.2" customHeight="1">
      <c r="A3995" t="s">
        <v>40</v>
      </c>
      <c r="B3995" s="10" t="s">
        <v>90</v>
      </c>
      <c r="C3995" s="10" t="s">
        <v>2677</v>
      </c>
      <c r="E3995" s="27" t="s">
        <v>2678</v>
      </c>
      <c r="F3995" s="28" t="s">
        <v>148</v>
      </c>
      <c r="G3995" s="29">
        <v>0.302</v>
      </c>
      <c r="H3995" s="28">
        <v>0</v>
      </c>
      <c r="I3995" s="28">
        <f>ROUND(G3995*H3995,6)</f>
        <v>0</v>
      </c>
      <c r="L3995" s="30">
        <v>0</v>
      </c>
      <c r="M3995" s="31">
        <f>ROUND(ROUND(L3995,2)*ROUND(G3995,3),2)</f>
        <v>0</v>
      </c>
      <c r="N3995" s="28" t="s">
        <v>52</v>
      </c>
      <c r="O3995">
        <f>(M3995*21)/100</f>
        <v>0</v>
      </c>
      <c r="P3995" t="s">
        <v>47</v>
      </c>
    </row>
    <row r="3996" spans="1:5" ht="13.2" customHeight="1">
      <c r="A3996" s="32" t="s">
        <v>48</v>
      </c>
      <c r="E3996" s="33" t="s">
        <v>2679</v>
      </c>
    </row>
    <row r="3997" spans="1:5" ht="13.2" customHeight="1">
      <c r="A3997" s="32" t="s">
        <v>49</v>
      </c>
      <c r="E3997" s="34" t="s">
        <v>43</v>
      </c>
    </row>
    <row r="3998" ht="13.2" customHeight="1">
      <c r="E3998" s="33" t="s">
        <v>282</v>
      </c>
    </row>
    <row r="3999" spans="1:13" ht="13.2" customHeight="1">
      <c r="A3999" t="s">
        <v>37</v>
      </c>
      <c r="C3999" s="11" t="s">
        <v>2680</v>
      </c>
      <c r="E3999" s="35" t="s">
        <v>2681</v>
      </c>
      <c r="J3999" s="31">
        <f>0</f>
        <v>0</v>
      </c>
      <c r="K3999" s="31">
        <f>0</f>
        <v>0</v>
      </c>
      <c r="L3999" s="31">
        <f>0+L4000</f>
        <v>0</v>
      </c>
      <c r="M3999" s="31">
        <f>0+M4000</f>
        <v>0</v>
      </c>
    </row>
    <row r="4000" spans="1:16" ht="13.2" customHeight="1">
      <c r="A4000" t="s">
        <v>40</v>
      </c>
      <c r="B4000" s="10" t="s">
        <v>96</v>
      </c>
      <c r="C4000" s="10" t="s">
        <v>2682</v>
      </c>
      <c r="E4000" s="27" t="s">
        <v>2683</v>
      </c>
      <c r="F4000" s="28" t="s">
        <v>2684</v>
      </c>
      <c r="G4000" s="29">
        <v>1</v>
      </c>
      <c r="H4000" s="28">
        <v>0.04625</v>
      </c>
      <c r="I4000" s="28">
        <f>ROUND(G4000*H4000,6)</f>
        <v>0.04625</v>
      </c>
      <c r="L4000" s="30">
        <v>0</v>
      </c>
      <c r="M4000" s="31">
        <f>ROUND(ROUND(L4000,2)*ROUND(G4000,3),2)</f>
        <v>0</v>
      </c>
      <c r="N4000" s="28" t="s">
        <v>52</v>
      </c>
      <c r="O4000">
        <f>(M4000*21)/100</f>
        <v>0</v>
      </c>
      <c r="P4000" t="s">
        <v>47</v>
      </c>
    </row>
    <row r="4001" spans="1:5" ht="13.2" customHeight="1">
      <c r="A4001" s="32" t="s">
        <v>48</v>
      </c>
      <c r="E4001" s="33" t="s">
        <v>2683</v>
      </c>
    </row>
    <row r="4002" spans="1:5" ht="13.2" customHeight="1">
      <c r="A4002" s="32" t="s">
        <v>49</v>
      </c>
      <c r="E4002" s="34" t="s">
        <v>43</v>
      </c>
    </row>
    <row r="4003" ht="13.2" customHeight="1">
      <c r="E4003" s="33" t="s">
        <v>2685</v>
      </c>
    </row>
    <row r="4004" spans="1:13" ht="13.2" customHeight="1">
      <c r="A4004" t="s">
        <v>37</v>
      </c>
      <c r="C4004" s="11" t="s">
        <v>2686</v>
      </c>
      <c r="E4004" s="35" t="s">
        <v>2687</v>
      </c>
      <c r="J4004" s="31">
        <f>0</f>
        <v>0</v>
      </c>
      <c r="K4004" s="31">
        <f>0</f>
        <v>0</v>
      </c>
      <c r="L4004" s="31">
        <f>0+L4005+L4009+L4013</f>
        <v>0</v>
      </c>
      <c r="M4004" s="31">
        <f>0+M4005+M4009+M4013</f>
        <v>0</v>
      </c>
    </row>
    <row r="4005" spans="1:16" ht="13.2" customHeight="1">
      <c r="A4005" t="s">
        <v>40</v>
      </c>
      <c r="B4005" s="10" t="s">
        <v>99</v>
      </c>
      <c r="C4005" s="10" t="s">
        <v>2688</v>
      </c>
      <c r="E4005" s="27" t="s">
        <v>2689</v>
      </c>
      <c r="F4005" s="28" t="s">
        <v>2684</v>
      </c>
      <c r="G4005" s="29">
        <v>1</v>
      </c>
      <c r="H4005" s="28">
        <v>0.05655</v>
      </c>
      <c r="I4005" s="28">
        <f>ROUND(G4005*H4005,6)</f>
        <v>0.05655</v>
      </c>
      <c r="L4005" s="30">
        <v>0</v>
      </c>
      <c r="M4005" s="31">
        <f>ROUND(ROUND(L4005,2)*ROUND(G4005,3),2)</f>
        <v>0</v>
      </c>
      <c r="N4005" s="28" t="s">
        <v>52</v>
      </c>
      <c r="O4005">
        <f>(M4005*21)/100</f>
        <v>0</v>
      </c>
      <c r="P4005" t="s">
        <v>47</v>
      </c>
    </row>
    <row r="4006" spans="1:5" ht="13.2" customHeight="1">
      <c r="A4006" s="32" t="s">
        <v>48</v>
      </c>
      <c r="E4006" s="33" t="s">
        <v>2689</v>
      </c>
    </row>
    <row r="4007" spans="1:5" ht="13.2" customHeight="1">
      <c r="A4007" s="32" t="s">
        <v>49</v>
      </c>
      <c r="E4007" s="34" t="s">
        <v>43</v>
      </c>
    </row>
    <row r="4008" ht="13.2" customHeight="1">
      <c r="E4008" s="33" t="s">
        <v>2690</v>
      </c>
    </row>
    <row r="4009" spans="1:16" ht="13.2" customHeight="1">
      <c r="A4009" t="s">
        <v>40</v>
      </c>
      <c r="B4009" s="10" t="s">
        <v>102</v>
      </c>
      <c r="C4009" s="10" t="s">
        <v>2691</v>
      </c>
      <c r="E4009" s="27" t="s">
        <v>2692</v>
      </c>
      <c r="F4009" s="28" t="s">
        <v>148</v>
      </c>
      <c r="G4009" s="29">
        <v>0.057</v>
      </c>
      <c r="H4009" s="28">
        <v>0</v>
      </c>
      <c r="I4009" s="28">
        <f>ROUND(G4009*H4009,6)</f>
        <v>0</v>
      </c>
      <c r="L4009" s="30">
        <v>0</v>
      </c>
      <c r="M4009" s="31">
        <f>ROUND(ROUND(L4009,2)*ROUND(G4009,3),2)</f>
        <v>0</v>
      </c>
      <c r="N4009" s="28" t="s">
        <v>52</v>
      </c>
      <c r="O4009">
        <f>(M4009*21)/100</f>
        <v>0</v>
      </c>
      <c r="P4009" t="s">
        <v>47</v>
      </c>
    </row>
    <row r="4010" spans="1:5" ht="13.2" customHeight="1">
      <c r="A4010" s="32" t="s">
        <v>48</v>
      </c>
      <c r="E4010" s="33" t="s">
        <v>2692</v>
      </c>
    </row>
    <row r="4011" spans="1:5" ht="13.2" customHeight="1">
      <c r="A4011" s="32" t="s">
        <v>49</v>
      </c>
      <c r="E4011" s="34" t="s">
        <v>43</v>
      </c>
    </row>
    <row r="4012" ht="13.2" customHeight="1">
      <c r="E4012" s="33" t="s">
        <v>948</v>
      </c>
    </row>
    <row r="4013" spans="1:16" ht="13.2" customHeight="1">
      <c r="A4013" t="s">
        <v>40</v>
      </c>
      <c r="B4013" s="10" t="s">
        <v>107</v>
      </c>
      <c r="C4013" s="10" t="s">
        <v>2693</v>
      </c>
      <c r="E4013" s="27" t="s">
        <v>2694</v>
      </c>
      <c r="F4013" s="28" t="s">
        <v>148</v>
      </c>
      <c r="G4013" s="29">
        <v>0.057</v>
      </c>
      <c r="H4013" s="28">
        <v>0</v>
      </c>
      <c r="I4013" s="28">
        <f>ROUND(G4013*H4013,6)</f>
        <v>0</v>
      </c>
      <c r="L4013" s="30">
        <v>0</v>
      </c>
      <c r="M4013" s="31">
        <f>ROUND(ROUND(L4013,2)*ROUND(G4013,3),2)</f>
        <v>0</v>
      </c>
      <c r="N4013" s="28" t="s">
        <v>52</v>
      </c>
      <c r="O4013">
        <f>(M4013*21)/100</f>
        <v>0</v>
      </c>
      <c r="P4013" t="s">
        <v>47</v>
      </c>
    </row>
    <row r="4014" spans="1:5" ht="13.2" customHeight="1">
      <c r="A4014" s="32" t="s">
        <v>48</v>
      </c>
      <c r="E4014" s="33" t="s">
        <v>2694</v>
      </c>
    </row>
    <row r="4015" spans="1:5" ht="13.2" customHeight="1">
      <c r="A4015" s="32" t="s">
        <v>49</v>
      </c>
      <c r="E4015" s="34" t="s">
        <v>43</v>
      </c>
    </row>
    <row r="4016" ht="13.2" customHeight="1">
      <c r="E4016" s="33" t="s">
        <v>948</v>
      </c>
    </row>
    <row r="4017" spans="1:13" ht="13.2" customHeight="1">
      <c r="A4017" t="s">
        <v>37</v>
      </c>
      <c r="C4017" s="11" t="s">
        <v>2695</v>
      </c>
      <c r="E4017" s="35" t="s">
        <v>2696</v>
      </c>
      <c r="J4017" s="31">
        <f>0</f>
        <v>0</v>
      </c>
      <c r="K4017" s="31">
        <f>0</f>
        <v>0</v>
      </c>
      <c r="L4017" s="31">
        <f>0+L4018+L4022+L4026+L4030+L4034</f>
        <v>0</v>
      </c>
      <c r="M4017" s="31">
        <f>0+M4018+M4022+M4026+M4030+M4034</f>
        <v>0</v>
      </c>
    </row>
    <row r="4018" spans="1:16" ht="13.2" customHeight="1">
      <c r="A4018" t="s">
        <v>40</v>
      </c>
      <c r="B4018" s="10" t="s">
        <v>110</v>
      </c>
      <c r="C4018" s="10" t="s">
        <v>2697</v>
      </c>
      <c r="E4018" s="27" t="s">
        <v>2698</v>
      </c>
      <c r="F4018" s="28" t="s">
        <v>67</v>
      </c>
      <c r="G4018" s="29">
        <v>1</v>
      </c>
      <c r="H4018" s="28">
        <v>0.01113</v>
      </c>
      <c r="I4018" s="28">
        <f>ROUND(G4018*H4018,6)</f>
        <v>0.01113</v>
      </c>
      <c r="L4018" s="30">
        <v>0</v>
      </c>
      <c r="M4018" s="31">
        <f>ROUND(ROUND(L4018,2)*ROUND(G4018,3),2)</f>
        <v>0</v>
      </c>
      <c r="N4018" s="28" t="s">
        <v>52</v>
      </c>
      <c r="O4018">
        <f>(M4018*21)/100</f>
        <v>0</v>
      </c>
      <c r="P4018" t="s">
        <v>47</v>
      </c>
    </row>
    <row r="4019" spans="1:5" ht="13.2" customHeight="1">
      <c r="A4019" s="32" t="s">
        <v>48</v>
      </c>
      <c r="E4019" s="33" t="s">
        <v>2698</v>
      </c>
    </row>
    <row r="4020" spans="1:5" ht="13.2" customHeight="1">
      <c r="A4020" s="32" t="s">
        <v>49</v>
      </c>
      <c r="E4020" s="34" t="s">
        <v>43</v>
      </c>
    </row>
    <row r="4021" ht="13.2" customHeight="1">
      <c r="E4021" s="33" t="s">
        <v>2699</v>
      </c>
    </row>
    <row r="4022" spans="1:16" ht="13.2" customHeight="1">
      <c r="A4022" t="s">
        <v>40</v>
      </c>
      <c r="B4022" s="10" t="s">
        <v>113</v>
      </c>
      <c r="C4022" s="10" t="s">
        <v>2700</v>
      </c>
      <c r="E4022" s="27" t="s">
        <v>2701</v>
      </c>
      <c r="F4022" s="28" t="s">
        <v>2684</v>
      </c>
      <c r="G4022" s="29">
        <v>1</v>
      </c>
      <c r="H4022" s="28">
        <v>0.00752</v>
      </c>
      <c r="I4022" s="28">
        <f>ROUND(G4022*H4022,6)</f>
        <v>0.00752</v>
      </c>
      <c r="L4022" s="30">
        <v>0</v>
      </c>
      <c r="M4022" s="31">
        <f>ROUND(ROUND(L4022,2)*ROUND(G4022,3),2)</f>
        <v>0</v>
      </c>
      <c r="N4022" s="28" t="s">
        <v>52</v>
      </c>
      <c r="O4022">
        <f>(M4022*21)/100</f>
        <v>0</v>
      </c>
      <c r="P4022" t="s">
        <v>47</v>
      </c>
    </row>
    <row r="4023" spans="1:5" ht="13.2" customHeight="1">
      <c r="A4023" s="32" t="s">
        <v>48</v>
      </c>
      <c r="E4023" s="33" t="s">
        <v>2701</v>
      </c>
    </row>
    <row r="4024" spans="1:5" ht="13.2" customHeight="1">
      <c r="A4024" s="32" t="s">
        <v>49</v>
      </c>
      <c r="E4024" s="34" t="s">
        <v>43</v>
      </c>
    </row>
    <row r="4025" ht="13.2" customHeight="1">
      <c r="E4025" s="33" t="s">
        <v>43</v>
      </c>
    </row>
    <row r="4026" spans="1:16" ht="13.2" customHeight="1">
      <c r="A4026" t="s">
        <v>40</v>
      </c>
      <c r="B4026" s="10" t="s">
        <v>118</v>
      </c>
      <c r="C4026" s="10" t="s">
        <v>2702</v>
      </c>
      <c r="E4026" s="27" t="s">
        <v>2703</v>
      </c>
      <c r="F4026" s="28" t="s">
        <v>2684</v>
      </c>
      <c r="G4026" s="29">
        <v>1</v>
      </c>
      <c r="H4026" s="28">
        <v>0.00659</v>
      </c>
      <c r="I4026" s="28">
        <f>ROUND(G4026*H4026,6)</f>
        <v>0.00659</v>
      </c>
      <c r="L4026" s="30">
        <v>0</v>
      </c>
      <c r="M4026" s="31">
        <f>ROUND(ROUND(L4026,2)*ROUND(G4026,3),2)</f>
        <v>0</v>
      </c>
      <c r="N4026" s="28" t="s">
        <v>52</v>
      </c>
      <c r="O4026">
        <f>(M4026*21)/100</f>
        <v>0</v>
      </c>
      <c r="P4026" t="s">
        <v>47</v>
      </c>
    </row>
    <row r="4027" spans="1:5" ht="13.2" customHeight="1">
      <c r="A4027" s="32" t="s">
        <v>48</v>
      </c>
      <c r="E4027" s="33" t="s">
        <v>2704</v>
      </c>
    </row>
    <row r="4028" spans="1:5" ht="13.2" customHeight="1">
      <c r="A4028" s="32" t="s">
        <v>49</v>
      </c>
      <c r="E4028" s="34" t="s">
        <v>43</v>
      </c>
    </row>
    <row r="4029" ht="13.2" customHeight="1">
      <c r="E4029" s="33" t="s">
        <v>43</v>
      </c>
    </row>
    <row r="4030" spans="1:16" ht="13.2" customHeight="1">
      <c r="A4030" t="s">
        <v>40</v>
      </c>
      <c r="B4030" s="10" t="s">
        <v>124</v>
      </c>
      <c r="C4030" s="10" t="s">
        <v>2705</v>
      </c>
      <c r="E4030" s="27" t="s">
        <v>2706</v>
      </c>
      <c r="F4030" s="28" t="s">
        <v>148</v>
      </c>
      <c r="G4030" s="29">
        <v>0.025</v>
      </c>
      <c r="H4030" s="28">
        <v>0</v>
      </c>
      <c r="I4030" s="28">
        <f>ROUND(G4030*H4030,6)</f>
        <v>0</v>
      </c>
      <c r="L4030" s="30">
        <v>0</v>
      </c>
      <c r="M4030" s="31">
        <f>ROUND(ROUND(L4030,2)*ROUND(G4030,3),2)</f>
        <v>0</v>
      </c>
      <c r="N4030" s="28" t="s">
        <v>52</v>
      </c>
      <c r="O4030">
        <f>(M4030*21)/100</f>
        <v>0</v>
      </c>
      <c r="P4030" t="s">
        <v>47</v>
      </c>
    </row>
    <row r="4031" spans="1:5" ht="13.2" customHeight="1">
      <c r="A4031" s="32" t="s">
        <v>48</v>
      </c>
      <c r="E4031" s="33" t="s">
        <v>2706</v>
      </c>
    </row>
    <row r="4032" spans="1:5" ht="13.2" customHeight="1">
      <c r="A4032" s="32" t="s">
        <v>49</v>
      </c>
      <c r="E4032" s="34" t="s">
        <v>43</v>
      </c>
    </row>
    <row r="4033" ht="13.2" customHeight="1">
      <c r="E4033" s="33" t="s">
        <v>377</v>
      </c>
    </row>
    <row r="4034" spans="1:16" ht="13.2" customHeight="1">
      <c r="A4034" t="s">
        <v>40</v>
      </c>
      <c r="B4034" s="10" t="s">
        <v>127</v>
      </c>
      <c r="C4034" s="10" t="s">
        <v>2707</v>
      </c>
      <c r="E4034" s="27" t="s">
        <v>2708</v>
      </c>
      <c r="F4034" s="28" t="s">
        <v>148</v>
      </c>
      <c r="G4034" s="29">
        <v>0.025</v>
      </c>
      <c r="H4034" s="28">
        <v>0</v>
      </c>
      <c r="I4034" s="28">
        <f>ROUND(G4034*H4034,6)</f>
        <v>0</v>
      </c>
      <c r="L4034" s="30">
        <v>0</v>
      </c>
      <c r="M4034" s="31">
        <f>ROUND(ROUND(L4034,2)*ROUND(G4034,3),2)</f>
        <v>0</v>
      </c>
      <c r="N4034" s="28" t="s">
        <v>52</v>
      </c>
      <c r="O4034">
        <f>(M4034*21)/100</f>
        <v>0</v>
      </c>
      <c r="P4034" t="s">
        <v>47</v>
      </c>
    </row>
    <row r="4035" spans="1:5" ht="13.2" customHeight="1">
      <c r="A4035" s="32" t="s">
        <v>48</v>
      </c>
      <c r="E4035" s="33" t="s">
        <v>2709</v>
      </c>
    </row>
    <row r="4036" spans="1:5" ht="13.2" customHeight="1">
      <c r="A4036" s="32" t="s">
        <v>49</v>
      </c>
      <c r="E4036" s="34" t="s">
        <v>43</v>
      </c>
    </row>
    <row r="4037" ht="13.2" customHeight="1">
      <c r="E4037" s="33" t="s">
        <v>377</v>
      </c>
    </row>
    <row r="4038" spans="1:13" ht="13.2" customHeight="1">
      <c r="A4038" t="s">
        <v>37</v>
      </c>
      <c r="C4038" s="11" t="s">
        <v>2710</v>
      </c>
      <c r="E4038" s="35" t="s">
        <v>2711</v>
      </c>
      <c r="J4038" s="31">
        <f>0</f>
        <v>0</v>
      </c>
      <c r="K4038" s="31">
        <f>0</f>
        <v>0</v>
      </c>
      <c r="L4038" s="31">
        <f>0+L4039+L4043+L4047+L4051+L4055+L4059</f>
        <v>0</v>
      </c>
      <c r="M4038" s="31">
        <f>0+M4039+M4043+M4047+M4051+M4055+M4059</f>
        <v>0</v>
      </c>
    </row>
    <row r="4039" spans="1:16" ht="13.2" customHeight="1">
      <c r="A4039" t="s">
        <v>40</v>
      </c>
      <c r="B4039" s="10" t="s">
        <v>130</v>
      </c>
      <c r="C4039" s="10" t="s">
        <v>2712</v>
      </c>
      <c r="E4039" s="27" t="s">
        <v>2713</v>
      </c>
      <c r="F4039" s="28" t="s">
        <v>81</v>
      </c>
      <c r="G4039" s="29">
        <v>20</v>
      </c>
      <c r="H4039" s="28">
        <v>0.00069</v>
      </c>
      <c r="I4039" s="28">
        <f>ROUND(G4039*H4039,6)</f>
        <v>0.0138</v>
      </c>
      <c r="L4039" s="30">
        <v>0</v>
      </c>
      <c r="M4039" s="31">
        <f>ROUND(ROUND(L4039,2)*ROUND(G4039,3),2)</f>
        <v>0</v>
      </c>
      <c r="N4039" s="28" t="s">
        <v>52</v>
      </c>
      <c r="O4039">
        <f>(M4039*21)/100</f>
        <v>0</v>
      </c>
      <c r="P4039" t="s">
        <v>47</v>
      </c>
    </row>
    <row r="4040" spans="1:5" ht="13.2" customHeight="1">
      <c r="A4040" s="32" t="s">
        <v>48</v>
      </c>
      <c r="E4040" s="33" t="s">
        <v>2713</v>
      </c>
    </row>
    <row r="4041" spans="1:5" ht="13.2" customHeight="1">
      <c r="A4041" s="32" t="s">
        <v>49</v>
      </c>
      <c r="E4041" s="34" t="s">
        <v>43</v>
      </c>
    </row>
    <row r="4042" ht="13.2" customHeight="1">
      <c r="E4042" s="33" t="s">
        <v>43</v>
      </c>
    </row>
    <row r="4043" spans="1:16" ht="13.2" customHeight="1">
      <c r="A4043" t="s">
        <v>40</v>
      </c>
      <c r="B4043" s="10" t="s">
        <v>134</v>
      </c>
      <c r="C4043" s="10" t="s">
        <v>2714</v>
      </c>
      <c r="E4043" s="27" t="s">
        <v>2715</v>
      </c>
      <c r="F4043" s="28" t="s">
        <v>81</v>
      </c>
      <c r="G4043" s="29">
        <v>17</v>
      </c>
      <c r="H4043" s="28">
        <v>0.00126</v>
      </c>
      <c r="I4043" s="28">
        <f>ROUND(G4043*H4043,6)</f>
        <v>0.02142</v>
      </c>
      <c r="L4043" s="30">
        <v>0</v>
      </c>
      <c r="M4043" s="31">
        <f>ROUND(ROUND(L4043,2)*ROUND(G4043,3),2)</f>
        <v>0</v>
      </c>
      <c r="N4043" s="28" t="s">
        <v>52</v>
      </c>
      <c r="O4043">
        <f>(M4043*21)/100</f>
        <v>0</v>
      </c>
      <c r="P4043" t="s">
        <v>47</v>
      </c>
    </row>
    <row r="4044" spans="1:5" ht="13.2" customHeight="1">
      <c r="A4044" s="32" t="s">
        <v>48</v>
      </c>
      <c r="E4044" s="33" t="s">
        <v>2715</v>
      </c>
    </row>
    <row r="4045" spans="1:5" ht="13.2" customHeight="1">
      <c r="A4045" s="32" t="s">
        <v>49</v>
      </c>
      <c r="E4045" s="34" t="s">
        <v>43</v>
      </c>
    </row>
    <row r="4046" ht="13.2" customHeight="1">
      <c r="E4046" s="33" t="s">
        <v>43</v>
      </c>
    </row>
    <row r="4047" spans="1:16" ht="13.2" customHeight="1">
      <c r="A4047" t="s">
        <v>40</v>
      </c>
      <c r="B4047" s="10" t="s">
        <v>121</v>
      </c>
      <c r="C4047" s="10" t="s">
        <v>2716</v>
      </c>
      <c r="E4047" s="27" t="s">
        <v>2717</v>
      </c>
      <c r="F4047" s="28" t="s">
        <v>81</v>
      </c>
      <c r="G4047" s="29">
        <v>3</v>
      </c>
      <c r="H4047" s="28">
        <v>0.00159</v>
      </c>
      <c r="I4047" s="28">
        <f>ROUND(G4047*H4047,6)</f>
        <v>0.00477</v>
      </c>
      <c r="L4047" s="30">
        <v>0</v>
      </c>
      <c r="M4047" s="31">
        <f>ROUND(ROUND(L4047,2)*ROUND(G4047,3),2)</f>
        <v>0</v>
      </c>
      <c r="N4047" s="28" t="s">
        <v>52</v>
      </c>
      <c r="O4047">
        <f>(M4047*21)/100</f>
        <v>0</v>
      </c>
      <c r="P4047" t="s">
        <v>47</v>
      </c>
    </row>
    <row r="4048" spans="1:5" ht="13.2" customHeight="1">
      <c r="A4048" s="32" t="s">
        <v>48</v>
      </c>
      <c r="E4048" s="33" t="s">
        <v>2717</v>
      </c>
    </row>
    <row r="4049" spans="1:5" ht="13.2" customHeight="1">
      <c r="A4049" s="32" t="s">
        <v>49</v>
      </c>
      <c r="E4049" s="34" t="s">
        <v>43</v>
      </c>
    </row>
    <row r="4050" ht="13.2" customHeight="1">
      <c r="E4050" s="33" t="s">
        <v>43</v>
      </c>
    </row>
    <row r="4051" spans="1:16" ht="13.2" customHeight="1">
      <c r="A4051" t="s">
        <v>40</v>
      </c>
      <c r="B4051" s="10" t="s">
        <v>137</v>
      </c>
      <c r="C4051" s="10" t="s">
        <v>2718</v>
      </c>
      <c r="E4051" s="27" t="s">
        <v>2719</v>
      </c>
      <c r="F4051" s="28" t="s">
        <v>81</v>
      </c>
      <c r="G4051" s="29">
        <v>8</v>
      </c>
      <c r="H4051" s="28">
        <v>0.00194</v>
      </c>
      <c r="I4051" s="28">
        <f>ROUND(G4051*H4051,6)</f>
        <v>0.01552</v>
      </c>
      <c r="L4051" s="30">
        <v>0</v>
      </c>
      <c r="M4051" s="31">
        <f>ROUND(ROUND(L4051,2)*ROUND(G4051,3),2)</f>
        <v>0</v>
      </c>
      <c r="N4051" s="28" t="s">
        <v>52</v>
      </c>
      <c r="O4051">
        <f>(M4051*21)/100</f>
        <v>0</v>
      </c>
      <c r="P4051" t="s">
        <v>47</v>
      </c>
    </row>
    <row r="4052" spans="1:5" ht="13.2" customHeight="1">
      <c r="A4052" s="32" t="s">
        <v>48</v>
      </c>
      <c r="E4052" s="33" t="s">
        <v>2719</v>
      </c>
    </row>
    <row r="4053" spans="1:5" ht="13.2" customHeight="1">
      <c r="A4053" s="32" t="s">
        <v>49</v>
      </c>
      <c r="E4053" s="34" t="s">
        <v>43</v>
      </c>
    </row>
    <row r="4054" ht="13.2" customHeight="1">
      <c r="E4054" s="33" t="s">
        <v>43</v>
      </c>
    </row>
    <row r="4055" spans="1:16" ht="13.2" customHeight="1">
      <c r="A4055" t="s">
        <v>40</v>
      </c>
      <c r="B4055" s="10" t="s">
        <v>229</v>
      </c>
      <c r="C4055" s="10" t="s">
        <v>2720</v>
      </c>
      <c r="E4055" s="27" t="s">
        <v>2721</v>
      </c>
      <c r="F4055" s="28" t="s">
        <v>81</v>
      </c>
      <c r="G4055" s="29">
        <v>40</v>
      </c>
      <c r="H4055" s="28">
        <v>0</v>
      </c>
      <c r="I4055" s="28">
        <f>ROUND(G4055*H4055,6)</f>
        <v>0</v>
      </c>
      <c r="L4055" s="30">
        <v>0</v>
      </c>
      <c r="M4055" s="31">
        <f>ROUND(ROUND(L4055,2)*ROUND(G4055,3),2)</f>
        <v>0</v>
      </c>
      <c r="N4055" s="28" t="s">
        <v>52</v>
      </c>
      <c r="O4055">
        <f>(M4055*21)/100</f>
        <v>0</v>
      </c>
      <c r="P4055" t="s">
        <v>47</v>
      </c>
    </row>
    <row r="4056" spans="1:5" ht="13.2" customHeight="1">
      <c r="A4056" s="32" t="s">
        <v>48</v>
      </c>
      <c r="E4056" s="33" t="s">
        <v>2721</v>
      </c>
    </row>
    <row r="4057" spans="1:5" ht="13.2" customHeight="1">
      <c r="A4057" s="32" t="s">
        <v>49</v>
      </c>
      <c r="E4057" s="34" t="s">
        <v>2722</v>
      </c>
    </row>
    <row r="4058" ht="13.2" customHeight="1">
      <c r="E4058" s="33" t="s">
        <v>43</v>
      </c>
    </row>
    <row r="4059" spans="1:16" ht="13.2" customHeight="1">
      <c r="A4059" t="s">
        <v>40</v>
      </c>
      <c r="B4059" s="10" t="s">
        <v>233</v>
      </c>
      <c r="C4059" s="10" t="s">
        <v>2723</v>
      </c>
      <c r="E4059" s="27" t="s">
        <v>2724</v>
      </c>
      <c r="F4059" s="28" t="s">
        <v>81</v>
      </c>
      <c r="G4059" s="29">
        <v>8</v>
      </c>
      <c r="H4059" s="28">
        <v>0</v>
      </c>
      <c r="I4059" s="28">
        <f>ROUND(G4059*H4059,6)</f>
        <v>0</v>
      </c>
      <c r="L4059" s="30">
        <v>0</v>
      </c>
      <c r="M4059" s="31">
        <f>ROUND(ROUND(L4059,2)*ROUND(G4059,3),2)</f>
        <v>0</v>
      </c>
      <c r="N4059" s="28" t="s">
        <v>52</v>
      </c>
      <c r="O4059">
        <f>(M4059*21)/100</f>
        <v>0</v>
      </c>
      <c r="P4059" t="s">
        <v>47</v>
      </c>
    </row>
    <row r="4060" spans="1:5" ht="13.2" customHeight="1">
      <c r="A4060" s="32" t="s">
        <v>48</v>
      </c>
      <c r="E4060" s="33" t="s">
        <v>2724</v>
      </c>
    </row>
    <row r="4061" spans="1:5" ht="13.2" customHeight="1">
      <c r="A4061" s="32" t="s">
        <v>49</v>
      </c>
      <c r="E4061" s="34" t="s">
        <v>43</v>
      </c>
    </row>
    <row r="4062" ht="13.2" customHeight="1">
      <c r="E4062" s="33" t="s">
        <v>43</v>
      </c>
    </row>
    <row r="4063" spans="1:13" ht="13.2" customHeight="1">
      <c r="A4063" t="s">
        <v>37</v>
      </c>
      <c r="C4063" s="11" t="s">
        <v>2404</v>
      </c>
      <c r="E4063" s="35" t="s">
        <v>2405</v>
      </c>
      <c r="J4063" s="31">
        <f>0</f>
        <v>0</v>
      </c>
      <c r="K4063" s="31">
        <f>0</f>
        <v>0</v>
      </c>
      <c r="L4063" s="31">
        <f>0+L4064+L4068+L4072+L4076+L4080+L4084+L4088+L4092+L4096+L4100+L4104+L4108+L4112+L4116+L4120+L4124+L4128+L4132</f>
        <v>0</v>
      </c>
      <c r="M4063" s="31">
        <f>0+M4064+M4068+M4072+M4076+M4080+M4084+M4088+M4092+M4096+M4100+M4104+M4108+M4112+M4116+M4120+M4124+M4128+M4132</f>
        <v>0</v>
      </c>
    </row>
    <row r="4064" spans="1:16" ht="13.2" customHeight="1">
      <c r="A4064" t="s">
        <v>40</v>
      </c>
      <c r="B4064" s="10" t="s">
        <v>237</v>
      </c>
      <c r="C4064" s="10" t="s">
        <v>2725</v>
      </c>
      <c r="E4064" s="27" t="s">
        <v>2726</v>
      </c>
      <c r="F4064" s="28" t="s">
        <v>67</v>
      </c>
      <c r="G4064" s="29">
        <v>3</v>
      </c>
      <c r="H4064" s="28">
        <v>0.00018</v>
      </c>
      <c r="I4064" s="28">
        <f>ROUND(G4064*H4064,6)</f>
        <v>0.00054</v>
      </c>
      <c r="L4064" s="30">
        <v>0</v>
      </c>
      <c r="M4064" s="31">
        <f>ROUND(ROUND(L4064,2)*ROUND(G4064,3),2)</f>
        <v>0</v>
      </c>
      <c r="N4064" s="28" t="s">
        <v>52</v>
      </c>
      <c r="O4064">
        <f>(M4064*21)/100</f>
        <v>0</v>
      </c>
      <c r="P4064" t="s">
        <v>47</v>
      </c>
    </row>
    <row r="4065" spans="1:5" ht="13.2" customHeight="1">
      <c r="A4065" s="32" t="s">
        <v>48</v>
      </c>
      <c r="E4065" s="33" t="s">
        <v>2726</v>
      </c>
    </row>
    <row r="4066" spans="1:5" ht="13.2" customHeight="1">
      <c r="A4066" s="32" t="s">
        <v>49</v>
      </c>
      <c r="E4066" s="34" t="s">
        <v>43</v>
      </c>
    </row>
    <row r="4067" ht="13.2" customHeight="1">
      <c r="E4067" s="33" t="s">
        <v>2727</v>
      </c>
    </row>
    <row r="4068" spans="1:16" ht="13.2" customHeight="1">
      <c r="A4068" t="s">
        <v>40</v>
      </c>
      <c r="B4068" s="10" t="s">
        <v>240</v>
      </c>
      <c r="C4068" s="10" t="s">
        <v>2728</v>
      </c>
      <c r="E4068" s="27" t="s">
        <v>2729</v>
      </c>
      <c r="F4068" s="28" t="s">
        <v>67</v>
      </c>
      <c r="G4068" s="29">
        <v>1</v>
      </c>
      <c r="H4068" s="28">
        <v>0.0003</v>
      </c>
      <c r="I4068" s="28">
        <f>ROUND(G4068*H4068,6)</f>
        <v>0.0003</v>
      </c>
      <c r="L4068" s="30">
        <v>0</v>
      </c>
      <c r="M4068" s="31">
        <f>ROUND(ROUND(L4068,2)*ROUND(G4068,3),2)</f>
        <v>0</v>
      </c>
      <c r="N4068" s="28" t="s">
        <v>52</v>
      </c>
      <c r="O4068">
        <f>(M4068*21)/100</f>
        <v>0</v>
      </c>
      <c r="P4068" t="s">
        <v>47</v>
      </c>
    </row>
    <row r="4069" spans="1:5" ht="13.2" customHeight="1">
      <c r="A4069" s="32" t="s">
        <v>48</v>
      </c>
      <c r="E4069" s="33" t="s">
        <v>2729</v>
      </c>
    </row>
    <row r="4070" spans="1:5" ht="13.2" customHeight="1">
      <c r="A4070" s="32" t="s">
        <v>49</v>
      </c>
      <c r="E4070" s="34" t="s">
        <v>43</v>
      </c>
    </row>
    <row r="4071" ht="13.2" customHeight="1">
      <c r="E4071" s="33" t="s">
        <v>2727</v>
      </c>
    </row>
    <row r="4072" spans="1:16" ht="13.2" customHeight="1">
      <c r="A4072" t="s">
        <v>40</v>
      </c>
      <c r="B4072" s="10" t="s">
        <v>244</v>
      </c>
      <c r="C4072" s="10" t="s">
        <v>2730</v>
      </c>
      <c r="E4072" s="27" t="s">
        <v>2731</v>
      </c>
      <c r="F4072" s="28" t="s">
        <v>67</v>
      </c>
      <c r="G4072" s="29">
        <v>41</v>
      </c>
      <c r="H4072" s="28">
        <v>0.00014</v>
      </c>
      <c r="I4072" s="28">
        <f>ROUND(G4072*H4072,6)</f>
        <v>0.00574</v>
      </c>
      <c r="L4072" s="30">
        <v>0</v>
      </c>
      <c r="M4072" s="31">
        <f>ROUND(ROUND(L4072,2)*ROUND(G4072,3),2)</f>
        <v>0</v>
      </c>
      <c r="N4072" s="28" t="s">
        <v>52</v>
      </c>
      <c r="O4072">
        <f>(M4072*21)/100</f>
        <v>0</v>
      </c>
      <c r="P4072" t="s">
        <v>47</v>
      </c>
    </row>
    <row r="4073" spans="1:5" ht="13.2" customHeight="1">
      <c r="A4073" s="32" t="s">
        <v>48</v>
      </c>
      <c r="E4073" s="33" t="s">
        <v>2731</v>
      </c>
    </row>
    <row r="4074" spans="1:5" ht="13.2" customHeight="1">
      <c r="A4074" s="32" t="s">
        <v>49</v>
      </c>
      <c r="E4074" s="34" t="s">
        <v>43</v>
      </c>
    </row>
    <row r="4075" ht="13.2" customHeight="1">
      <c r="E4075" s="33" t="s">
        <v>2727</v>
      </c>
    </row>
    <row r="4076" spans="1:16" ht="13.2" customHeight="1">
      <c r="A4076" t="s">
        <v>40</v>
      </c>
      <c r="B4076" s="10" t="s">
        <v>248</v>
      </c>
      <c r="C4076" s="10" t="s">
        <v>2732</v>
      </c>
      <c r="E4076" s="27" t="s">
        <v>2733</v>
      </c>
      <c r="F4076" s="28" t="s">
        <v>67</v>
      </c>
      <c r="G4076" s="29">
        <v>2</v>
      </c>
      <c r="H4076" s="28">
        <v>0.00029</v>
      </c>
      <c r="I4076" s="28">
        <f>ROUND(G4076*H4076,6)</f>
        <v>0.00058</v>
      </c>
      <c r="L4076" s="30">
        <v>0</v>
      </c>
      <c r="M4076" s="31">
        <f>ROUND(ROUND(L4076,2)*ROUND(G4076,3),2)</f>
        <v>0</v>
      </c>
      <c r="N4076" s="28" t="s">
        <v>52</v>
      </c>
      <c r="O4076">
        <f>(M4076*21)/100</f>
        <v>0</v>
      </c>
      <c r="P4076" t="s">
        <v>47</v>
      </c>
    </row>
    <row r="4077" spans="1:5" ht="13.2" customHeight="1">
      <c r="A4077" s="32" t="s">
        <v>48</v>
      </c>
      <c r="E4077" s="33" t="s">
        <v>2733</v>
      </c>
    </row>
    <row r="4078" spans="1:5" ht="13.2" customHeight="1">
      <c r="A4078" s="32" t="s">
        <v>49</v>
      </c>
      <c r="E4078" s="34" t="s">
        <v>43</v>
      </c>
    </row>
    <row r="4079" ht="13.2" customHeight="1">
      <c r="E4079" s="33" t="s">
        <v>2727</v>
      </c>
    </row>
    <row r="4080" spans="1:16" ht="13.2" customHeight="1">
      <c r="A4080" t="s">
        <v>40</v>
      </c>
      <c r="B4080" s="10" t="s">
        <v>252</v>
      </c>
      <c r="C4080" s="10" t="s">
        <v>2734</v>
      </c>
      <c r="E4080" s="27" t="s">
        <v>2733</v>
      </c>
      <c r="F4080" s="28" t="s">
        <v>67</v>
      </c>
      <c r="G4080" s="29">
        <v>2</v>
      </c>
      <c r="H4080" s="28">
        <v>0.00029</v>
      </c>
      <c r="I4080" s="28">
        <f>ROUND(G4080*H4080,6)</f>
        <v>0.00058</v>
      </c>
      <c r="L4080" s="30">
        <v>0</v>
      </c>
      <c r="M4080" s="31">
        <f>ROUND(ROUND(L4080,2)*ROUND(G4080,3),2)</f>
        <v>0</v>
      </c>
      <c r="N4080" s="28" t="s">
        <v>57</v>
      </c>
      <c r="O4080">
        <f>(M4080*21)/100</f>
        <v>0</v>
      </c>
      <c r="P4080" t="s">
        <v>47</v>
      </c>
    </row>
    <row r="4081" spans="1:5" ht="13.2" customHeight="1">
      <c r="A4081" s="32" t="s">
        <v>48</v>
      </c>
      <c r="E4081" s="33" t="s">
        <v>2733</v>
      </c>
    </row>
    <row r="4082" spans="1:5" ht="13.2" customHeight="1">
      <c r="A4082" s="32" t="s">
        <v>49</v>
      </c>
      <c r="E4082" s="34" t="s">
        <v>43</v>
      </c>
    </row>
    <row r="4083" ht="13.2" customHeight="1">
      <c r="E4083" s="33" t="s">
        <v>43</v>
      </c>
    </row>
    <row r="4084" spans="1:16" ht="13.2" customHeight="1">
      <c r="A4084" t="s">
        <v>40</v>
      </c>
      <c r="B4084" s="10" t="s">
        <v>257</v>
      </c>
      <c r="C4084" s="10" t="s">
        <v>2735</v>
      </c>
      <c r="E4084" s="27" t="s">
        <v>2736</v>
      </c>
      <c r="F4084" s="28" t="s">
        <v>67</v>
      </c>
      <c r="G4084" s="29">
        <v>1</v>
      </c>
      <c r="H4084" s="28">
        <v>0.00025</v>
      </c>
      <c r="I4084" s="28">
        <f>ROUND(G4084*H4084,6)</f>
        <v>0.00025</v>
      </c>
      <c r="L4084" s="30">
        <v>0</v>
      </c>
      <c r="M4084" s="31">
        <f>ROUND(ROUND(L4084,2)*ROUND(G4084,3),2)</f>
        <v>0</v>
      </c>
      <c r="N4084" s="28" t="s">
        <v>52</v>
      </c>
      <c r="O4084">
        <f>(M4084*21)/100</f>
        <v>0</v>
      </c>
      <c r="P4084" t="s">
        <v>47</v>
      </c>
    </row>
    <row r="4085" spans="1:5" ht="13.2" customHeight="1">
      <c r="A4085" s="32" t="s">
        <v>48</v>
      </c>
      <c r="E4085" s="33" t="s">
        <v>2736</v>
      </c>
    </row>
    <row r="4086" spans="1:5" ht="13.2" customHeight="1">
      <c r="A4086" s="32" t="s">
        <v>49</v>
      </c>
      <c r="E4086" s="34" t="s">
        <v>43</v>
      </c>
    </row>
    <row r="4087" ht="13.2" customHeight="1">
      <c r="E4087" s="33" t="s">
        <v>43</v>
      </c>
    </row>
    <row r="4088" spans="1:16" ht="13.2" customHeight="1">
      <c r="A4088" t="s">
        <v>40</v>
      </c>
      <c r="B4088" s="10" t="s">
        <v>262</v>
      </c>
      <c r="C4088" s="10" t="s">
        <v>2737</v>
      </c>
      <c r="E4088" s="27" t="s">
        <v>2738</v>
      </c>
      <c r="F4088" s="28" t="s">
        <v>67</v>
      </c>
      <c r="G4088" s="29">
        <v>1</v>
      </c>
      <c r="H4088" s="28">
        <v>0.00052</v>
      </c>
      <c r="I4088" s="28">
        <f>ROUND(G4088*H4088,6)</f>
        <v>0.00052</v>
      </c>
      <c r="L4088" s="30">
        <v>0</v>
      </c>
      <c r="M4088" s="31">
        <f>ROUND(ROUND(L4088,2)*ROUND(G4088,3),2)</f>
        <v>0</v>
      </c>
      <c r="N4088" s="28" t="s">
        <v>52</v>
      </c>
      <c r="O4088">
        <f>(M4088*21)/100</f>
        <v>0</v>
      </c>
      <c r="P4088" t="s">
        <v>47</v>
      </c>
    </row>
    <row r="4089" spans="1:5" ht="13.2" customHeight="1">
      <c r="A4089" s="32" t="s">
        <v>48</v>
      </c>
      <c r="E4089" s="33" t="s">
        <v>2738</v>
      </c>
    </row>
    <row r="4090" spans="1:5" ht="13.2" customHeight="1">
      <c r="A4090" s="32" t="s">
        <v>49</v>
      </c>
      <c r="E4090" s="34" t="s">
        <v>43</v>
      </c>
    </row>
    <row r="4091" ht="13.2" customHeight="1">
      <c r="E4091" s="33" t="s">
        <v>43</v>
      </c>
    </row>
    <row r="4092" spans="1:16" ht="13.2" customHeight="1">
      <c r="A4092" t="s">
        <v>40</v>
      </c>
      <c r="B4092" s="10" t="s">
        <v>1247</v>
      </c>
      <c r="C4092" s="10" t="s">
        <v>2739</v>
      </c>
      <c r="E4092" s="27" t="s">
        <v>2740</v>
      </c>
      <c r="F4092" s="28" t="s">
        <v>67</v>
      </c>
      <c r="G4092" s="29">
        <v>2</v>
      </c>
      <c r="H4092" s="28">
        <v>0.00086</v>
      </c>
      <c r="I4092" s="28">
        <f>ROUND(G4092*H4092,6)</f>
        <v>0.00172</v>
      </c>
      <c r="L4092" s="30">
        <v>0</v>
      </c>
      <c r="M4092" s="31">
        <f>ROUND(ROUND(L4092,2)*ROUND(G4092,3),2)</f>
        <v>0</v>
      </c>
      <c r="N4092" s="28" t="s">
        <v>52</v>
      </c>
      <c r="O4092">
        <f>(M4092*21)/100</f>
        <v>0</v>
      </c>
      <c r="P4092" t="s">
        <v>47</v>
      </c>
    </row>
    <row r="4093" spans="1:5" ht="13.2" customHeight="1">
      <c r="A4093" s="32" t="s">
        <v>48</v>
      </c>
      <c r="E4093" s="33" t="s">
        <v>2740</v>
      </c>
    </row>
    <row r="4094" spans="1:5" ht="13.2" customHeight="1">
      <c r="A4094" s="32" t="s">
        <v>49</v>
      </c>
      <c r="E4094" s="34" t="s">
        <v>43</v>
      </c>
    </row>
    <row r="4095" ht="13.2" customHeight="1">
      <c r="E4095" s="33" t="s">
        <v>43</v>
      </c>
    </row>
    <row r="4096" spans="1:16" ht="13.2" customHeight="1">
      <c r="A4096" t="s">
        <v>40</v>
      </c>
      <c r="B4096" s="10" t="s">
        <v>1252</v>
      </c>
      <c r="C4096" s="10" t="s">
        <v>2741</v>
      </c>
      <c r="E4096" s="27" t="s">
        <v>2742</v>
      </c>
      <c r="F4096" s="28" t="s">
        <v>67</v>
      </c>
      <c r="G4096" s="29">
        <v>11</v>
      </c>
      <c r="H4096" s="28">
        <v>0.00022</v>
      </c>
      <c r="I4096" s="28">
        <f>ROUND(G4096*H4096,6)</f>
        <v>0.00242</v>
      </c>
      <c r="L4096" s="30">
        <v>0</v>
      </c>
      <c r="M4096" s="31">
        <f>ROUND(ROUND(L4096,2)*ROUND(G4096,3),2)</f>
        <v>0</v>
      </c>
      <c r="N4096" s="28" t="s">
        <v>52</v>
      </c>
      <c r="O4096">
        <f>(M4096*21)/100</f>
        <v>0</v>
      </c>
      <c r="P4096" t="s">
        <v>47</v>
      </c>
    </row>
    <row r="4097" spans="1:5" ht="13.2" customHeight="1">
      <c r="A4097" s="32" t="s">
        <v>48</v>
      </c>
      <c r="E4097" s="33" t="s">
        <v>2742</v>
      </c>
    </row>
    <row r="4098" spans="1:5" ht="13.2" customHeight="1">
      <c r="A4098" s="32" t="s">
        <v>49</v>
      </c>
      <c r="E4098" s="34" t="s">
        <v>43</v>
      </c>
    </row>
    <row r="4099" ht="13.2" customHeight="1">
      <c r="E4099" s="33" t="s">
        <v>43</v>
      </c>
    </row>
    <row r="4100" spans="1:16" ht="13.2" customHeight="1">
      <c r="A4100" t="s">
        <v>40</v>
      </c>
      <c r="B4100" s="10" t="s">
        <v>1256</v>
      </c>
      <c r="C4100" s="10" t="s">
        <v>2743</v>
      </c>
      <c r="E4100" s="27" t="s">
        <v>2744</v>
      </c>
      <c r="F4100" s="28" t="s">
        <v>67</v>
      </c>
      <c r="G4100" s="29">
        <v>1</v>
      </c>
      <c r="H4100" s="28">
        <v>0.00114</v>
      </c>
      <c r="I4100" s="28">
        <f>ROUND(G4100*H4100,6)</f>
        <v>0.00114</v>
      </c>
      <c r="L4100" s="30">
        <v>0</v>
      </c>
      <c r="M4100" s="31">
        <f>ROUND(ROUND(L4100,2)*ROUND(G4100,3),2)</f>
        <v>0</v>
      </c>
      <c r="N4100" s="28" t="s">
        <v>52</v>
      </c>
      <c r="O4100">
        <f>(M4100*21)/100</f>
        <v>0</v>
      </c>
      <c r="P4100" t="s">
        <v>47</v>
      </c>
    </row>
    <row r="4101" spans="1:5" ht="13.2" customHeight="1">
      <c r="A4101" s="32" t="s">
        <v>48</v>
      </c>
      <c r="E4101" s="33" t="s">
        <v>2744</v>
      </c>
    </row>
    <row r="4102" spans="1:5" ht="13.2" customHeight="1">
      <c r="A4102" s="32" t="s">
        <v>49</v>
      </c>
      <c r="E4102" s="34" t="s">
        <v>43</v>
      </c>
    </row>
    <row r="4103" ht="13.2" customHeight="1">
      <c r="E4103" s="33" t="s">
        <v>43</v>
      </c>
    </row>
    <row r="4104" spans="1:16" ht="13.2" customHeight="1">
      <c r="A4104" t="s">
        <v>40</v>
      </c>
      <c r="B4104" s="10" t="s">
        <v>1259</v>
      </c>
      <c r="C4104" s="10" t="s">
        <v>2745</v>
      </c>
      <c r="E4104" s="27" t="s">
        <v>2746</v>
      </c>
      <c r="F4104" s="28" t="s">
        <v>67</v>
      </c>
      <c r="G4104" s="29">
        <v>4</v>
      </c>
      <c r="H4104" s="28">
        <v>0.0004</v>
      </c>
      <c r="I4104" s="28">
        <f>ROUND(G4104*H4104,6)</f>
        <v>0.0016</v>
      </c>
      <c r="L4104" s="30">
        <v>0</v>
      </c>
      <c r="M4104" s="31">
        <f>ROUND(ROUND(L4104,2)*ROUND(G4104,3),2)</f>
        <v>0</v>
      </c>
      <c r="N4104" s="28" t="s">
        <v>52</v>
      </c>
      <c r="O4104">
        <f>(M4104*21)/100</f>
        <v>0</v>
      </c>
      <c r="P4104" t="s">
        <v>47</v>
      </c>
    </row>
    <row r="4105" spans="1:5" ht="13.2" customHeight="1">
      <c r="A4105" s="32" t="s">
        <v>48</v>
      </c>
      <c r="E4105" s="33" t="s">
        <v>2746</v>
      </c>
    </row>
    <row r="4106" spans="1:5" ht="13.2" customHeight="1">
      <c r="A4106" s="32" t="s">
        <v>49</v>
      </c>
      <c r="E4106" s="34" t="s">
        <v>43</v>
      </c>
    </row>
    <row r="4107" ht="13.2" customHeight="1">
      <c r="E4107" s="33" t="s">
        <v>43</v>
      </c>
    </row>
    <row r="4108" spans="1:16" ht="13.2" customHeight="1">
      <c r="A4108" t="s">
        <v>40</v>
      </c>
      <c r="B4108" s="10" t="s">
        <v>1264</v>
      </c>
      <c r="C4108" s="10" t="s">
        <v>2747</v>
      </c>
      <c r="E4108" s="27" t="s">
        <v>2748</v>
      </c>
      <c r="F4108" s="28" t="s">
        <v>67</v>
      </c>
      <c r="G4108" s="29">
        <v>3</v>
      </c>
      <c r="H4108" s="28">
        <v>0.00057</v>
      </c>
      <c r="I4108" s="28">
        <f>ROUND(G4108*H4108,6)</f>
        <v>0.00171</v>
      </c>
      <c r="L4108" s="30">
        <v>0</v>
      </c>
      <c r="M4108" s="31">
        <f>ROUND(ROUND(L4108,2)*ROUND(G4108,3),2)</f>
        <v>0</v>
      </c>
      <c r="N4108" s="28" t="s">
        <v>52</v>
      </c>
      <c r="O4108">
        <f>(M4108*21)/100</f>
        <v>0</v>
      </c>
      <c r="P4108" t="s">
        <v>47</v>
      </c>
    </row>
    <row r="4109" spans="1:5" ht="13.2" customHeight="1">
      <c r="A4109" s="32" t="s">
        <v>48</v>
      </c>
      <c r="E4109" s="33" t="s">
        <v>2748</v>
      </c>
    </row>
    <row r="4110" spans="1:5" ht="13.2" customHeight="1">
      <c r="A4110" s="32" t="s">
        <v>49</v>
      </c>
      <c r="E4110" s="34" t="s">
        <v>43</v>
      </c>
    </row>
    <row r="4111" ht="13.2" customHeight="1">
      <c r="E4111" s="33" t="s">
        <v>43</v>
      </c>
    </row>
    <row r="4112" spans="1:16" ht="13.2" customHeight="1">
      <c r="A4112" t="s">
        <v>40</v>
      </c>
      <c r="B4112" s="10" t="s">
        <v>1269</v>
      </c>
      <c r="C4112" s="10" t="s">
        <v>2749</v>
      </c>
      <c r="E4112" s="27" t="s">
        <v>2750</v>
      </c>
      <c r="F4112" s="28" t="s">
        <v>67</v>
      </c>
      <c r="G4112" s="29">
        <v>4</v>
      </c>
      <c r="H4112" s="28">
        <v>0.0012</v>
      </c>
      <c r="I4112" s="28">
        <f>ROUND(G4112*H4112,6)</f>
        <v>0.0048</v>
      </c>
      <c r="L4112" s="30">
        <v>0</v>
      </c>
      <c r="M4112" s="31">
        <f>ROUND(ROUND(L4112,2)*ROUND(G4112,3),2)</f>
        <v>0</v>
      </c>
      <c r="N4112" s="28" t="s">
        <v>52</v>
      </c>
      <c r="O4112">
        <f>(M4112*21)/100</f>
        <v>0</v>
      </c>
      <c r="P4112" t="s">
        <v>47</v>
      </c>
    </row>
    <row r="4113" spans="1:5" ht="13.2" customHeight="1">
      <c r="A4113" s="32" t="s">
        <v>48</v>
      </c>
      <c r="E4113" s="33" t="s">
        <v>2750</v>
      </c>
    </row>
    <row r="4114" spans="1:5" ht="13.2" customHeight="1">
      <c r="A4114" s="32" t="s">
        <v>49</v>
      </c>
      <c r="E4114" s="34" t="s">
        <v>43</v>
      </c>
    </row>
    <row r="4115" ht="13.2" customHeight="1">
      <c r="E4115" s="33" t="s">
        <v>43</v>
      </c>
    </row>
    <row r="4116" spans="1:16" ht="13.2" customHeight="1">
      <c r="A4116" t="s">
        <v>40</v>
      </c>
      <c r="B4116" s="10" t="s">
        <v>1273</v>
      </c>
      <c r="C4116" s="10" t="s">
        <v>2751</v>
      </c>
      <c r="E4116" s="27" t="s">
        <v>2752</v>
      </c>
      <c r="F4116" s="28" t="s">
        <v>67</v>
      </c>
      <c r="G4116" s="29">
        <v>1</v>
      </c>
      <c r="H4116" s="28">
        <v>0.00172</v>
      </c>
      <c r="I4116" s="28">
        <f>ROUND(G4116*H4116,6)</f>
        <v>0.00172</v>
      </c>
      <c r="L4116" s="30">
        <v>0</v>
      </c>
      <c r="M4116" s="31">
        <f>ROUND(ROUND(L4116,2)*ROUND(G4116,3),2)</f>
        <v>0</v>
      </c>
      <c r="N4116" s="28" t="s">
        <v>52</v>
      </c>
      <c r="O4116">
        <f>(M4116*21)/100</f>
        <v>0</v>
      </c>
      <c r="P4116" t="s">
        <v>47</v>
      </c>
    </row>
    <row r="4117" spans="1:5" ht="13.2" customHeight="1">
      <c r="A4117" s="32" t="s">
        <v>48</v>
      </c>
      <c r="E4117" s="33" t="s">
        <v>2752</v>
      </c>
    </row>
    <row r="4118" spans="1:5" ht="13.2" customHeight="1">
      <c r="A4118" s="32" t="s">
        <v>49</v>
      </c>
      <c r="E4118" s="34" t="s">
        <v>43</v>
      </c>
    </row>
    <row r="4119" ht="13.2" customHeight="1">
      <c r="E4119" s="33" t="s">
        <v>43</v>
      </c>
    </row>
    <row r="4120" spans="1:16" ht="13.2" customHeight="1">
      <c r="A4120" t="s">
        <v>40</v>
      </c>
      <c r="B4120" s="10" t="s">
        <v>275</v>
      </c>
      <c r="C4120" s="10" t="s">
        <v>2753</v>
      </c>
      <c r="E4120" s="27" t="s">
        <v>2754</v>
      </c>
      <c r="F4120" s="28" t="s">
        <v>67</v>
      </c>
      <c r="G4120" s="29">
        <v>2</v>
      </c>
      <c r="H4120" s="28">
        <v>0.00055</v>
      </c>
      <c r="I4120" s="28">
        <f>ROUND(G4120*H4120,6)</f>
        <v>0.0011</v>
      </c>
      <c r="L4120" s="30">
        <v>0</v>
      </c>
      <c r="M4120" s="31">
        <f>ROUND(ROUND(L4120,2)*ROUND(G4120,3),2)</f>
        <v>0</v>
      </c>
      <c r="N4120" s="28" t="s">
        <v>52</v>
      </c>
      <c r="O4120">
        <f>(M4120*21)/100</f>
        <v>0</v>
      </c>
      <c r="P4120" t="s">
        <v>47</v>
      </c>
    </row>
    <row r="4121" spans="1:5" ht="13.2" customHeight="1">
      <c r="A4121" s="32" t="s">
        <v>48</v>
      </c>
      <c r="E4121" s="33" t="s">
        <v>2754</v>
      </c>
    </row>
    <row r="4122" spans="1:5" ht="13.2" customHeight="1">
      <c r="A4122" s="32" t="s">
        <v>49</v>
      </c>
      <c r="E4122" s="34" t="s">
        <v>43</v>
      </c>
    </row>
    <row r="4123" ht="13.2" customHeight="1">
      <c r="E4123" s="33" t="s">
        <v>43</v>
      </c>
    </row>
    <row r="4124" spans="1:16" ht="13.2" customHeight="1">
      <c r="A4124" t="s">
        <v>40</v>
      </c>
      <c r="B4124" s="10" t="s">
        <v>269</v>
      </c>
      <c r="C4124" s="10" t="s">
        <v>2755</v>
      </c>
      <c r="E4124" s="27" t="s">
        <v>2756</v>
      </c>
      <c r="F4124" s="28" t="s">
        <v>67</v>
      </c>
      <c r="G4124" s="29">
        <v>3</v>
      </c>
      <c r="H4124" s="28">
        <v>0.00147</v>
      </c>
      <c r="I4124" s="28">
        <f>ROUND(G4124*H4124,6)</f>
        <v>0.00441</v>
      </c>
      <c r="L4124" s="30">
        <v>0</v>
      </c>
      <c r="M4124" s="31">
        <f>ROUND(ROUND(L4124,2)*ROUND(G4124,3),2)</f>
        <v>0</v>
      </c>
      <c r="N4124" s="28" t="s">
        <v>52</v>
      </c>
      <c r="O4124">
        <f>(M4124*21)/100</f>
        <v>0</v>
      </c>
      <c r="P4124" t="s">
        <v>47</v>
      </c>
    </row>
    <row r="4125" spans="1:5" ht="13.2" customHeight="1">
      <c r="A4125" s="32" t="s">
        <v>48</v>
      </c>
      <c r="E4125" s="33" t="s">
        <v>2756</v>
      </c>
    </row>
    <row r="4126" spans="1:5" ht="13.2" customHeight="1">
      <c r="A4126" s="32" t="s">
        <v>49</v>
      </c>
      <c r="E4126" s="34" t="s">
        <v>43</v>
      </c>
    </row>
    <row r="4127" ht="13.2" customHeight="1">
      <c r="E4127" s="33" t="s">
        <v>43</v>
      </c>
    </row>
    <row r="4128" spans="1:16" ht="13.2" customHeight="1">
      <c r="A4128" t="s">
        <v>40</v>
      </c>
      <c r="B4128" s="10" t="s">
        <v>272</v>
      </c>
      <c r="C4128" s="10" t="s">
        <v>2757</v>
      </c>
      <c r="E4128" s="27" t="s">
        <v>2758</v>
      </c>
      <c r="F4128" s="28" t="s">
        <v>148</v>
      </c>
      <c r="G4128" s="29">
        <v>0.029</v>
      </c>
      <c r="H4128" s="28">
        <v>0</v>
      </c>
      <c r="I4128" s="28">
        <f>ROUND(G4128*H4128,6)</f>
        <v>0</v>
      </c>
      <c r="L4128" s="30">
        <v>0</v>
      </c>
      <c r="M4128" s="31">
        <f>ROUND(ROUND(L4128,2)*ROUND(G4128,3),2)</f>
        <v>0</v>
      </c>
      <c r="N4128" s="28" t="s">
        <v>52</v>
      </c>
      <c r="O4128">
        <f>(M4128*21)/100</f>
        <v>0</v>
      </c>
      <c r="P4128" t="s">
        <v>47</v>
      </c>
    </row>
    <row r="4129" spans="1:5" ht="13.2" customHeight="1">
      <c r="A4129" s="32" t="s">
        <v>48</v>
      </c>
      <c r="E4129" s="33" t="s">
        <v>2758</v>
      </c>
    </row>
    <row r="4130" spans="1:5" ht="13.2" customHeight="1">
      <c r="A4130" s="32" t="s">
        <v>49</v>
      </c>
      <c r="E4130" s="34" t="s">
        <v>43</v>
      </c>
    </row>
    <row r="4131" ht="13.2" customHeight="1">
      <c r="E4131" s="33" t="s">
        <v>1799</v>
      </c>
    </row>
    <row r="4132" spans="1:16" ht="13.2" customHeight="1">
      <c r="A4132" t="s">
        <v>40</v>
      </c>
      <c r="B4132" s="10" t="s">
        <v>279</v>
      </c>
      <c r="C4132" s="10" t="s">
        <v>2759</v>
      </c>
      <c r="E4132" s="27" t="s">
        <v>2760</v>
      </c>
      <c r="F4132" s="28" t="s">
        <v>148</v>
      </c>
      <c r="G4132" s="29">
        <v>0.029</v>
      </c>
      <c r="H4132" s="28">
        <v>0</v>
      </c>
      <c r="I4132" s="28">
        <f>ROUND(G4132*H4132,6)</f>
        <v>0</v>
      </c>
      <c r="L4132" s="30">
        <v>0</v>
      </c>
      <c r="M4132" s="31">
        <f>ROUND(ROUND(L4132,2)*ROUND(G4132,3),2)</f>
        <v>0</v>
      </c>
      <c r="N4132" s="28" t="s">
        <v>52</v>
      </c>
      <c r="O4132">
        <f>(M4132*21)/100</f>
        <v>0</v>
      </c>
      <c r="P4132" t="s">
        <v>47</v>
      </c>
    </row>
    <row r="4133" spans="1:5" ht="13.2" customHeight="1">
      <c r="A4133" s="32" t="s">
        <v>48</v>
      </c>
      <c r="E4133" s="33" t="s">
        <v>2761</v>
      </c>
    </row>
    <row r="4134" spans="1:5" ht="13.2" customHeight="1">
      <c r="A4134" s="32" t="s">
        <v>49</v>
      </c>
      <c r="E4134" s="34" t="s">
        <v>43</v>
      </c>
    </row>
    <row r="4135" ht="13.2" customHeight="1">
      <c r="E4135" s="33" t="s">
        <v>1799</v>
      </c>
    </row>
    <row r="4136" spans="1:13" ht="13.2" customHeight="1">
      <c r="A4136" t="s">
        <v>37</v>
      </c>
      <c r="C4136" s="11" t="s">
        <v>2762</v>
      </c>
      <c r="E4136" s="35" t="s">
        <v>2763</v>
      </c>
      <c r="J4136" s="31">
        <f>0</f>
        <v>0</v>
      </c>
      <c r="K4136" s="31">
        <f>0</f>
        <v>0</v>
      </c>
      <c r="L4136" s="31">
        <f>0+L4137+L4141+L4145+L4149+L4153+L4157+L4161+L4165+L4169+L4173+L4177+L4181+L4185+L4189+L4193</f>
        <v>0</v>
      </c>
      <c r="M4136" s="31">
        <f>0+M4137+M4141+M4145+M4149+M4153+M4157+M4161+M4165+M4169+M4173+M4177+M4181+M4185+M4189+M4193</f>
        <v>0</v>
      </c>
    </row>
    <row r="4137" spans="1:16" ht="13.2" customHeight="1">
      <c r="A4137" t="s">
        <v>40</v>
      </c>
      <c r="B4137" s="10" t="s">
        <v>328</v>
      </c>
      <c r="C4137" s="10" t="s">
        <v>2764</v>
      </c>
      <c r="E4137" s="27" t="s">
        <v>2765</v>
      </c>
      <c r="F4137" s="28" t="s">
        <v>45</v>
      </c>
      <c r="G4137" s="29">
        <v>2</v>
      </c>
      <c r="H4137" s="28">
        <v>0</v>
      </c>
      <c r="I4137" s="28">
        <f>ROUND(G4137*H4137,6)</f>
        <v>0</v>
      </c>
      <c r="L4137" s="30">
        <v>0</v>
      </c>
      <c r="M4137" s="31">
        <f>ROUND(ROUND(L4137,2)*ROUND(G4137,3),2)</f>
        <v>0</v>
      </c>
      <c r="N4137" s="28" t="s">
        <v>57</v>
      </c>
      <c r="O4137">
        <f>(M4137*21)/100</f>
        <v>0</v>
      </c>
      <c r="P4137" t="s">
        <v>47</v>
      </c>
    </row>
    <row r="4138" spans="1:5" ht="13.2" customHeight="1">
      <c r="A4138" s="32" t="s">
        <v>48</v>
      </c>
      <c r="E4138" s="33" t="s">
        <v>2765</v>
      </c>
    </row>
    <row r="4139" spans="1:5" ht="13.2" customHeight="1">
      <c r="A4139" s="32" t="s">
        <v>49</v>
      </c>
      <c r="E4139" s="34" t="s">
        <v>43</v>
      </c>
    </row>
    <row r="4140" ht="13.2" customHeight="1">
      <c r="E4140" s="33" t="s">
        <v>43</v>
      </c>
    </row>
    <row r="4141" spans="1:16" ht="13.2" customHeight="1">
      <c r="A4141" t="s">
        <v>40</v>
      </c>
      <c r="B4141" s="10" t="s">
        <v>333</v>
      </c>
      <c r="C4141" s="10" t="s">
        <v>2766</v>
      </c>
      <c r="E4141" s="27" t="s">
        <v>2767</v>
      </c>
      <c r="F4141" s="28" t="s">
        <v>45</v>
      </c>
      <c r="G4141" s="29">
        <v>1</v>
      </c>
      <c r="H4141" s="28">
        <v>0</v>
      </c>
      <c r="I4141" s="28">
        <f>ROUND(G4141*H4141,6)</f>
        <v>0</v>
      </c>
      <c r="L4141" s="30">
        <v>0</v>
      </c>
      <c r="M4141" s="31">
        <f>ROUND(ROUND(L4141,2)*ROUND(G4141,3),2)</f>
        <v>0</v>
      </c>
      <c r="N4141" s="28" t="s">
        <v>57</v>
      </c>
      <c r="O4141">
        <f>(M4141*21)/100</f>
        <v>0</v>
      </c>
      <c r="P4141" t="s">
        <v>47</v>
      </c>
    </row>
    <row r="4142" spans="1:5" ht="13.2" customHeight="1">
      <c r="A4142" s="32" t="s">
        <v>48</v>
      </c>
      <c r="E4142" s="33" t="s">
        <v>2767</v>
      </c>
    </row>
    <row r="4143" spans="1:5" ht="13.2" customHeight="1">
      <c r="A4143" s="32" t="s">
        <v>49</v>
      </c>
      <c r="E4143" s="34" t="s">
        <v>43</v>
      </c>
    </row>
    <row r="4144" ht="13.2" customHeight="1">
      <c r="E4144" s="33" t="s">
        <v>43</v>
      </c>
    </row>
    <row r="4145" spans="1:16" ht="13.2" customHeight="1">
      <c r="A4145" t="s">
        <v>40</v>
      </c>
      <c r="B4145" s="10" t="s">
        <v>283</v>
      </c>
      <c r="C4145" s="10" t="s">
        <v>2768</v>
      </c>
      <c r="E4145" s="27" t="s">
        <v>2769</v>
      </c>
      <c r="F4145" s="28" t="s">
        <v>67</v>
      </c>
      <c r="G4145" s="29">
        <v>5</v>
      </c>
      <c r="H4145" s="28">
        <v>0.0134</v>
      </c>
      <c r="I4145" s="28">
        <f>ROUND(G4145*H4145,6)</f>
        <v>0.067</v>
      </c>
      <c r="L4145" s="30">
        <v>0</v>
      </c>
      <c r="M4145" s="31">
        <f>ROUND(ROUND(L4145,2)*ROUND(G4145,3),2)</f>
        <v>0</v>
      </c>
      <c r="N4145" s="28" t="s">
        <v>52</v>
      </c>
      <c r="O4145">
        <f>(M4145*21)/100</f>
        <v>0</v>
      </c>
      <c r="P4145" t="s">
        <v>47</v>
      </c>
    </row>
    <row r="4146" spans="1:5" ht="13.2" customHeight="1">
      <c r="A4146" s="32" t="s">
        <v>48</v>
      </c>
      <c r="E4146" s="33" t="s">
        <v>2770</v>
      </c>
    </row>
    <row r="4147" spans="1:5" ht="13.2" customHeight="1">
      <c r="A4147" s="32" t="s">
        <v>49</v>
      </c>
      <c r="E4147" s="34" t="s">
        <v>43</v>
      </c>
    </row>
    <row r="4148" ht="13.2" customHeight="1">
      <c r="E4148" s="33" t="s">
        <v>43</v>
      </c>
    </row>
    <row r="4149" spans="1:16" ht="13.2" customHeight="1">
      <c r="A4149" t="s">
        <v>40</v>
      </c>
      <c r="B4149" s="10" t="s">
        <v>287</v>
      </c>
      <c r="C4149" s="10" t="s">
        <v>2771</v>
      </c>
      <c r="E4149" s="27" t="s">
        <v>2772</v>
      </c>
      <c r="F4149" s="28" t="s">
        <v>67</v>
      </c>
      <c r="G4149" s="29">
        <v>5</v>
      </c>
      <c r="H4149" s="28">
        <v>0.01655</v>
      </c>
      <c r="I4149" s="28">
        <f>ROUND(G4149*H4149,6)</f>
        <v>0.08275</v>
      </c>
      <c r="L4149" s="30">
        <v>0</v>
      </c>
      <c r="M4149" s="31">
        <f>ROUND(ROUND(L4149,2)*ROUND(G4149,3),2)</f>
        <v>0</v>
      </c>
      <c r="N4149" s="28" t="s">
        <v>52</v>
      </c>
      <c r="O4149">
        <f>(M4149*21)/100</f>
        <v>0</v>
      </c>
      <c r="P4149" t="s">
        <v>47</v>
      </c>
    </row>
    <row r="4150" spans="1:5" ht="13.2" customHeight="1">
      <c r="A4150" s="32" t="s">
        <v>48</v>
      </c>
      <c r="E4150" s="33" t="s">
        <v>2773</v>
      </c>
    </row>
    <row r="4151" spans="1:5" ht="13.2" customHeight="1">
      <c r="A4151" s="32" t="s">
        <v>49</v>
      </c>
      <c r="E4151" s="34" t="s">
        <v>43</v>
      </c>
    </row>
    <row r="4152" ht="13.2" customHeight="1">
      <c r="E4152" s="33" t="s">
        <v>43</v>
      </c>
    </row>
    <row r="4153" spans="1:16" ht="13.2" customHeight="1">
      <c r="A4153" t="s">
        <v>40</v>
      </c>
      <c r="B4153" s="10" t="s">
        <v>304</v>
      </c>
      <c r="C4153" s="10" t="s">
        <v>2774</v>
      </c>
      <c r="E4153" s="27" t="s">
        <v>2775</v>
      </c>
      <c r="F4153" s="28" t="s">
        <v>67</v>
      </c>
      <c r="G4153" s="29">
        <v>15</v>
      </c>
      <c r="H4153" s="28">
        <v>0.01942</v>
      </c>
      <c r="I4153" s="28">
        <f>ROUND(G4153*H4153,6)</f>
        <v>0.2913</v>
      </c>
      <c r="L4153" s="30">
        <v>0</v>
      </c>
      <c r="M4153" s="31">
        <f>ROUND(ROUND(L4153,2)*ROUND(G4153,3),2)</f>
        <v>0</v>
      </c>
      <c r="N4153" s="28" t="s">
        <v>52</v>
      </c>
      <c r="O4153">
        <f>(M4153*21)/100</f>
        <v>0</v>
      </c>
      <c r="P4153" t="s">
        <v>47</v>
      </c>
    </row>
    <row r="4154" spans="1:5" ht="13.2" customHeight="1">
      <c r="A4154" s="32" t="s">
        <v>48</v>
      </c>
      <c r="E4154" s="33" t="s">
        <v>2776</v>
      </c>
    </row>
    <row r="4155" spans="1:5" ht="13.2" customHeight="1">
      <c r="A4155" s="32" t="s">
        <v>49</v>
      </c>
      <c r="E4155" s="34" t="s">
        <v>43</v>
      </c>
    </row>
    <row r="4156" ht="13.2" customHeight="1">
      <c r="E4156" s="33" t="s">
        <v>43</v>
      </c>
    </row>
    <row r="4157" spans="1:16" ht="13.2" customHeight="1">
      <c r="A4157" t="s">
        <v>40</v>
      </c>
      <c r="B4157" s="10" t="s">
        <v>309</v>
      </c>
      <c r="C4157" s="10" t="s">
        <v>2777</v>
      </c>
      <c r="E4157" s="27" t="s">
        <v>2778</v>
      </c>
      <c r="F4157" s="28" t="s">
        <v>67</v>
      </c>
      <c r="G4157" s="29">
        <v>7</v>
      </c>
      <c r="H4157" s="28">
        <v>0.02229</v>
      </c>
      <c r="I4157" s="28">
        <f>ROUND(G4157*H4157,6)</f>
        <v>0.15603</v>
      </c>
      <c r="L4157" s="30">
        <v>0</v>
      </c>
      <c r="M4157" s="31">
        <f>ROUND(ROUND(L4157,2)*ROUND(G4157,3),2)</f>
        <v>0</v>
      </c>
      <c r="N4157" s="28" t="s">
        <v>52</v>
      </c>
      <c r="O4157">
        <f>(M4157*21)/100</f>
        <v>0</v>
      </c>
      <c r="P4157" t="s">
        <v>47</v>
      </c>
    </row>
    <row r="4158" spans="1:5" ht="13.2" customHeight="1">
      <c r="A4158" s="32" t="s">
        <v>48</v>
      </c>
      <c r="E4158" s="33" t="s">
        <v>2779</v>
      </c>
    </row>
    <row r="4159" spans="1:5" ht="13.2" customHeight="1">
      <c r="A4159" s="32" t="s">
        <v>49</v>
      </c>
      <c r="E4159" s="34" t="s">
        <v>43</v>
      </c>
    </row>
    <row r="4160" ht="13.2" customHeight="1">
      <c r="E4160" s="33" t="s">
        <v>43</v>
      </c>
    </row>
    <row r="4161" spans="1:16" ht="13.2" customHeight="1">
      <c r="A4161" t="s">
        <v>40</v>
      </c>
      <c r="B4161" s="10" t="s">
        <v>313</v>
      </c>
      <c r="C4161" s="10" t="s">
        <v>2780</v>
      </c>
      <c r="E4161" s="27" t="s">
        <v>2781</v>
      </c>
      <c r="F4161" s="28" t="s">
        <v>67</v>
      </c>
      <c r="G4161" s="29">
        <v>3</v>
      </c>
      <c r="H4161" s="28">
        <v>0.02516</v>
      </c>
      <c r="I4161" s="28">
        <f>ROUND(G4161*H4161,6)</f>
        <v>0.07548</v>
      </c>
      <c r="L4161" s="30">
        <v>0</v>
      </c>
      <c r="M4161" s="31">
        <f>ROUND(ROUND(L4161,2)*ROUND(G4161,3),2)</f>
        <v>0</v>
      </c>
      <c r="N4161" s="28" t="s">
        <v>52</v>
      </c>
      <c r="O4161">
        <f>(M4161*21)/100</f>
        <v>0</v>
      </c>
      <c r="P4161" t="s">
        <v>47</v>
      </c>
    </row>
    <row r="4162" spans="1:5" ht="13.2" customHeight="1">
      <c r="A4162" s="32" t="s">
        <v>48</v>
      </c>
      <c r="E4162" s="33" t="s">
        <v>2782</v>
      </c>
    </row>
    <row r="4163" spans="1:5" ht="13.2" customHeight="1">
      <c r="A4163" s="32" t="s">
        <v>49</v>
      </c>
      <c r="E4163" s="34" t="s">
        <v>43</v>
      </c>
    </row>
    <row r="4164" ht="13.2" customHeight="1">
      <c r="E4164" s="33" t="s">
        <v>43</v>
      </c>
    </row>
    <row r="4165" spans="1:16" ht="13.2" customHeight="1">
      <c r="A4165" t="s">
        <v>40</v>
      </c>
      <c r="B4165" s="10" t="s">
        <v>386</v>
      </c>
      <c r="C4165" s="10" t="s">
        <v>2783</v>
      </c>
      <c r="E4165" s="27" t="s">
        <v>2784</v>
      </c>
      <c r="F4165" s="28" t="s">
        <v>67</v>
      </c>
      <c r="G4165" s="29">
        <v>1</v>
      </c>
      <c r="H4165" s="28">
        <v>0.02176</v>
      </c>
      <c r="I4165" s="28">
        <f>ROUND(G4165*H4165,6)</f>
        <v>0.02176</v>
      </c>
      <c r="L4165" s="30">
        <v>0</v>
      </c>
      <c r="M4165" s="31">
        <f>ROUND(ROUND(L4165,2)*ROUND(G4165,3),2)</f>
        <v>0</v>
      </c>
      <c r="N4165" s="28" t="s">
        <v>52</v>
      </c>
      <c r="O4165">
        <f>(M4165*21)/100</f>
        <v>0</v>
      </c>
      <c r="P4165" t="s">
        <v>47</v>
      </c>
    </row>
    <row r="4166" spans="1:5" ht="13.2" customHeight="1">
      <c r="A4166" s="32" t="s">
        <v>48</v>
      </c>
      <c r="E4166" s="33" t="s">
        <v>2785</v>
      </c>
    </row>
    <row r="4167" spans="1:5" ht="13.2" customHeight="1">
      <c r="A4167" s="32" t="s">
        <v>49</v>
      </c>
      <c r="E4167" s="34" t="s">
        <v>43</v>
      </c>
    </row>
    <row r="4168" ht="13.2" customHeight="1">
      <c r="E4168" s="33" t="s">
        <v>43</v>
      </c>
    </row>
    <row r="4169" spans="1:16" ht="13.2" customHeight="1">
      <c r="A4169" t="s">
        <v>40</v>
      </c>
      <c r="B4169" s="10" t="s">
        <v>324</v>
      </c>
      <c r="C4169" s="10" t="s">
        <v>2786</v>
      </c>
      <c r="E4169" s="27" t="s">
        <v>2787</v>
      </c>
      <c r="F4169" s="28" t="s">
        <v>67</v>
      </c>
      <c r="G4169" s="29">
        <v>2</v>
      </c>
      <c r="H4169" s="28">
        <v>0.02828</v>
      </c>
      <c r="I4169" s="28">
        <f>ROUND(G4169*H4169,6)</f>
        <v>0.05656</v>
      </c>
      <c r="L4169" s="30">
        <v>0</v>
      </c>
      <c r="M4169" s="31">
        <f>ROUND(ROUND(L4169,2)*ROUND(G4169,3),2)</f>
        <v>0</v>
      </c>
      <c r="N4169" s="28" t="s">
        <v>52</v>
      </c>
      <c r="O4169">
        <f>(M4169*21)/100</f>
        <v>0</v>
      </c>
      <c r="P4169" t="s">
        <v>47</v>
      </c>
    </row>
    <row r="4170" spans="1:5" ht="13.2" customHeight="1">
      <c r="A4170" s="32" t="s">
        <v>48</v>
      </c>
      <c r="E4170" s="33" t="s">
        <v>2788</v>
      </c>
    </row>
    <row r="4171" spans="1:5" ht="13.2" customHeight="1">
      <c r="A4171" s="32" t="s">
        <v>49</v>
      </c>
      <c r="E4171" s="34" t="s">
        <v>43</v>
      </c>
    </row>
    <row r="4172" ht="13.2" customHeight="1">
      <c r="E4172" s="33" t="s">
        <v>43</v>
      </c>
    </row>
    <row r="4173" spans="1:16" ht="13.2" customHeight="1">
      <c r="A4173" t="s">
        <v>40</v>
      </c>
      <c r="B4173" s="10" t="s">
        <v>393</v>
      </c>
      <c r="C4173" s="10" t="s">
        <v>2789</v>
      </c>
      <c r="E4173" s="27" t="s">
        <v>2790</v>
      </c>
      <c r="F4173" s="28" t="s">
        <v>67</v>
      </c>
      <c r="G4173" s="29">
        <v>3</v>
      </c>
      <c r="H4173" s="28">
        <v>0.03154</v>
      </c>
      <c r="I4173" s="28">
        <f>ROUND(G4173*H4173,6)</f>
        <v>0.09462</v>
      </c>
      <c r="L4173" s="30">
        <v>0</v>
      </c>
      <c r="M4173" s="31">
        <f>ROUND(ROUND(L4173,2)*ROUND(G4173,3),2)</f>
        <v>0</v>
      </c>
      <c r="N4173" s="28" t="s">
        <v>52</v>
      </c>
      <c r="O4173">
        <f>(M4173*21)/100</f>
        <v>0</v>
      </c>
      <c r="P4173" t="s">
        <v>47</v>
      </c>
    </row>
    <row r="4174" spans="1:5" ht="13.2" customHeight="1">
      <c r="A4174" s="32" t="s">
        <v>48</v>
      </c>
      <c r="E4174" s="33" t="s">
        <v>2791</v>
      </c>
    </row>
    <row r="4175" spans="1:5" ht="13.2" customHeight="1">
      <c r="A4175" s="32" t="s">
        <v>49</v>
      </c>
      <c r="E4175" s="34" t="s">
        <v>43</v>
      </c>
    </row>
    <row r="4176" ht="13.2" customHeight="1">
      <c r="E4176" s="33" t="s">
        <v>43</v>
      </c>
    </row>
    <row r="4177" spans="1:16" ht="13.2" customHeight="1">
      <c r="A4177" t="s">
        <v>40</v>
      </c>
      <c r="B4177" s="10" t="s">
        <v>337</v>
      </c>
      <c r="C4177" s="10" t="s">
        <v>2792</v>
      </c>
      <c r="E4177" s="27" t="s">
        <v>2793</v>
      </c>
      <c r="F4177" s="28" t="s">
        <v>67</v>
      </c>
      <c r="G4177" s="29">
        <v>1</v>
      </c>
      <c r="H4177" s="28">
        <v>0.03454</v>
      </c>
      <c r="I4177" s="28">
        <f>ROUND(G4177*H4177,6)</f>
        <v>0.03454</v>
      </c>
      <c r="L4177" s="30">
        <v>0</v>
      </c>
      <c r="M4177" s="31">
        <f>ROUND(ROUND(L4177,2)*ROUND(G4177,3),2)</f>
        <v>0</v>
      </c>
      <c r="N4177" s="28" t="s">
        <v>52</v>
      </c>
      <c r="O4177">
        <f>(M4177*21)/100</f>
        <v>0</v>
      </c>
      <c r="P4177" t="s">
        <v>47</v>
      </c>
    </row>
    <row r="4178" spans="1:5" ht="13.2" customHeight="1">
      <c r="A4178" s="32" t="s">
        <v>48</v>
      </c>
      <c r="E4178" s="33" t="s">
        <v>2794</v>
      </c>
    </row>
    <row r="4179" spans="1:5" ht="13.2" customHeight="1">
      <c r="A4179" s="32" t="s">
        <v>49</v>
      </c>
      <c r="E4179" s="34" t="s">
        <v>43</v>
      </c>
    </row>
    <row r="4180" ht="13.2" customHeight="1">
      <c r="E4180" s="33" t="s">
        <v>43</v>
      </c>
    </row>
    <row r="4181" spans="1:16" ht="13.2" customHeight="1">
      <c r="A4181" t="s">
        <v>40</v>
      </c>
      <c r="B4181" s="10" t="s">
        <v>341</v>
      </c>
      <c r="C4181" s="10" t="s">
        <v>2795</v>
      </c>
      <c r="E4181" s="27" t="s">
        <v>2796</v>
      </c>
      <c r="F4181" s="28" t="s">
        <v>67</v>
      </c>
      <c r="G4181" s="29">
        <v>41</v>
      </c>
      <c r="H4181" s="28">
        <v>0</v>
      </c>
      <c r="I4181" s="28">
        <f>ROUND(G4181*H4181,6)</f>
        <v>0</v>
      </c>
      <c r="L4181" s="30">
        <v>0</v>
      </c>
      <c r="M4181" s="31">
        <f>ROUND(ROUND(L4181,2)*ROUND(G4181,3),2)</f>
        <v>0</v>
      </c>
      <c r="N4181" s="28" t="s">
        <v>52</v>
      </c>
      <c r="O4181">
        <f>(M4181*21)/100</f>
        <v>0</v>
      </c>
      <c r="P4181" t="s">
        <v>47</v>
      </c>
    </row>
    <row r="4182" spans="1:5" ht="13.2" customHeight="1">
      <c r="A4182" s="32" t="s">
        <v>48</v>
      </c>
      <c r="E4182" s="33" t="s">
        <v>2796</v>
      </c>
    </row>
    <row r="4183" spans="1:5" ht="13.2" customHeight="1">
      <c r="A4183" s="32" t="s">
        <v>49</v>
      </c>
      <c r="E4183" s="34" t="s">
        <v>43</v>
      </c>
    </row>
    <row r="4184" ht="13.2" customHeight="1">
      <c r="E4184" s="33" t="s">
        <v>2797</v>
      </c>
    </row>
    <row r="4185" spans="1:16" ht="13.2" customHeight="1">
      <c r="A4185" t="s">
        <v>40</v>
      </c>
      <c r="B4185" s="10" t="s">
        <v>293</v>
      </c>
      <c r="C4185" s="10" t="s">
        <v>2798</v>
      </c>
      <c r="E4185" s="27" t="s">
        <v>2799</v>
      </c>
      <c r="F4185" s="28" t="s">
        <v>63</v>
      </c>
      <c r="G4185" s="29">
        <v>15.6</v>
      </c>
      <c r="H4185" s="28">
        <v>0</v>
      </c>
      <c r="I4185" s="28">
        <f>ROUND(G4185*H4185,6)</f>
        <v>0</v>
      </c>
      <c r="L4185" s="30">
        <v>0</v>
      </c>
      <c r="M4185" s="31">
        <f>ROUND(ROUND(L4185,2)*ROUND(G4185,3),2)</f>
        <v>0</v>
      </c>
      <c r="N4185" s="28" t="s">
        <v>52</v>
      </c>
      <c r="O4185">
        <f>(M4185*21)/100</f>
        <v>0</v>
      </c>
      <c r="P4185" t="s">
        <v>47</v>
      </c>
    </row>
    <row r="4186" spans="1:5" ht="13.2" customHeight="1">
      <c r="A4186" s="32" t="s">
        <v>48</v>
      </c>
      <c r="E4186" s="33" t="s">
        <v>2799</v>
      </c>
    </row>
    <row r="4187" spans="1:5" ht="105.6" customHeight="1">
      <c r="A4187" s="32" t="s">
        <v>49</v>
      </c>
      <c r="E4187" s="34" t="s">
        <v>2800</v>
      </c>
    </row>
    <row r="4188" ht="13.2" customHeight="1">
      <c r="E4188" s="33" t="s">
        <v>2797</v>
      </c>
    </row>
    <row r="4189" spans="1:16" ht="13.2" customHeight="1">
      <c r="A4189" t="s">
        <v>40</v>
      </c>
      <c r="B4189" s="10" t="s">
        <v>345</v>
      </c>
      <c r="C4189" s="10" t="s">
        <v>2801</v>
      </c>
      <c r="E4189" s="27" t="s">
        <v>2802</v>
      </c>
      <c r="F4189" s="28" t="s">
        <v>148</v>
      </c>
      <c r="G4189" s="29">
        <v>0.88</v>
      </c>
      <c r="H4189" s="28">
        <v>0</v>
      </c>
      <c r="I4189" s="28">
        <f>ROUND(G4189*H4189,6)</f>
        <v>0</v>
      </c>
      <c r="L4189" s="30">
        <v>0</v>
      </c>
      <c r="M4189" s="31">
        <f>ROUND(ROUND(L4189,2)*ROUND(G4189,3),2)</f>
        <v>0</v>
      </c>
      <c r="N4189" s="28" t="s">
        <v>52</v>
      </c>
      <c r="O4189">
        <f>(M4189*21)/100</f>
        <v>0</v>
      </c>
      <c r="P4189" t="s">
        <v>47</v>
      </c>
    </row>
    <row r="4190" spans="1:5" ht="13.2" customHeight="1">
      <c r="A4190" s="32" t="s">
        <v>48</v>
      </c>
      <c r="E4190" s="33" t="s">
        <v>2802</v>
      </c>
    </row>
    <row r="4191" spans="1:5" ht="13.2" customHeight="1">
      <c r="A4191" s="32" t="s">
        <v>49</v>
      </c>
      <c r="E4191" s="34" t="s">
        <v>43</v>
      </c>
    </row>
    <row r="4192" ht="13.2" customHeight="1">
      <c r="E4192" s="33" t="s">
        <v>990</v>
      </c>
    </row>
    <row r="4193" spans="1:16" ht="13.2" customHeight="1">
      <c r="A4193" t="s">
        <v>40</v>
      </c>
      <c r="B4193" s="10" t="s">
        <v>296</v>
      </c>
      <c r="C4193" s="10" t="s">
        <v>2803</v>
      </c>
      <c r="E4193" s="27" t="s">
        <v>2804</v>
      </c>
      <c r="F4193" s="28" t="s">
        <v>148</v>
      </c>
      <c r="G4193" s="29">
        <v>0.88</v>
      </c>
      <c r="H4193" s="28">
        <v>0</v>
      </c>
      <c r="I4193" s="28">
        <f>ROUND(G4193*H4193,6)</f>
        <v>0</v>
      </c>
      <c r="L4193" s="30">
        <v>0</v>
      </c>
      <c r="M4193" s="31">
        <f>ROUND(ROUND(L4193,2)*ROUND(G4193,3),2)</f>
        <v>0</v>
      </c>
      <c r="N4193" s="28" t="s">
        <v>52</v>
      </c>
      <c r="O4193">
        <f>(M4193*21)/100</f>
        <v>0</v>
      </c>
      <c r="P4193" t="s">
        <v>47</v>
      </c>
    </row>
    <row r="4194" spans="1:5" ht="13.2" customHeight="1">
      <c r="A4194" s="32" t="s">
        <v>48</v>
      </c>
      <c r="E4194" s="33" t="s">
        <v>2805</v>
      </c>
    </row>
    <row r="4195" spans="1:5" ht="13.2" customHeight="1">
      <c r="A4195" s="32" t="s">
        <v>49</v>
      </c>
      <c r="E4195" s="34" t="s">
        <v>43</v>
      </c>
    </row>
    <row r="4196" ht="13.2" customHeight="1">
      <c r="E4196" s="33" t="s">
        <v>990</v>
      </c>
    </row>
    <row r="4197" spans="1:13" ht="13.2" customHeight="1">
      <c r="A4197" t="s">
        <v>37</v>
      </c>
      <c r="C4197" s="11" t="s">
        <v>1277</v>
      </c>
      <c r="E4197" s="35" t="s">
        <v>1278</v>
      </c>
      <c r="J4197" s="31">
        <f>0</f>
        <v>0</v>
      </c>
      <c r="K4197" s="31">
        <f>0</f>
        <v>0</v>
      </c>
      <c r="L4197" s="31">
        <f>0+L4198+L4202+L4206+L4210+L4214</f>
        <v>0</v>
      </c>
      <c r="M4197" s="31">
        <f>0+M4198+M4202+M4206+M4210+M4214</f>
        <v>0</v>
      </c>
    </row>
    <row r="4198" spans="1:16" ht="13.2" customHeight="1">
      <c r="A4198" t="s">
        <v>40</v>
      </c>
      <c r="B4198" s="10" t="s">
        <v>350</v>
      </c>
      <c r="C4198" s="10" t="s">
        <v>1280</v>
      </c>
      <c r="E4198" s="27" t="s">
        <v>1281</v>
      </c>
      <c r="F4198" s="28" t="s">
        <v>1282</v>
      </c>
      <c r="G4198" s="29">
        <v>96</v>
      </c>
      <c r="H4198" s="28">
        <v>0</v>
      </c>
      <c r="I4198" s="28">
        <f>ROUND(G4198*H4198,6)</f>
        <v>0</v>
      </c>
      <c r="L4198" s="30">
        <v>0</v>
      </c>
      <c r="M4198" s="31">
        <f>ROUND(ROUND(L4198,2)*ROUND(G4198,3),2)</f>
        <v>0</v>
      </c>
      <c r="N4198" s="28" t="s">
        <v>52</v>
      </c>
      <c r="O4198">
        <f>(M4198*21)/100</f>
        <v>0</v>
      </c>
      <c r="P4198" t="s">
        <v>47</v>
      </c>
    </row>
    <row r="4199" spans="1:5" ht="13.2" customHeight="1">
      <c r="A4199" s="32" t="s">
        <v>48</v>
      </c>
      <c r="E4199" s="33" t="s">
        <v>1281</v>
      </c>
    </row>
    <row r="4200" spans="1:5" ht="66" customHeight="1">
      <c r="A4200" s="32" t="s">
        <v>49</v>
      </c>
      <c r="E4200" s="34" t="s">
        <v>2806</v>
      </c>
    </row>
    <row r="4201" ht="13.2" customHeight="1">
      <c r="E4201" s="33" t="s">
        <v>43</v>
      </c>
    </row>
    <row r="4202" spans="1:16" ht="13.2" customHeight="1">
      <c r="A4202" t="s">
        <v>40</v>
      </c>
      <c r="B4202" s="10" t="s">
        <v>355</v>
      </c>
      <c r="C4202" s="10" t="s">
        <v>2807</v>
      </c>
      <c r="E4202" s="27" t="s">
        <v>2808</v>
      </c>
      <c r="F4202" s="28" t="s">
        <v>1282</v>
      </c>
      <c r="G4202" s="29">
        <v>8</v>
      </c>
      <c r="H4202" s="28">
        <v>0</v>
      </c>
      <c r="I4202" s="28">
        <f>ROUND(G4202*H4202,6)</f>
        <v>0</v>
      </c>
      <c r="L4202" s="30">
        <v>0</v>
      </c>
      <c r="M4202" s="31">
        <f>ROUND(ROUND(L4202,2)*ROUND(G4202,3),2)</f>
        <v>0</v>
      </c>
      <c r="N4202" s="28" t="s">
        <v>52</v>
      </c>
      <c r="O4202">
        <f>(M4202*21)/100</f>
        <v>0</v>
      </c>
      <c r="P4202" t="s">
        <v>47</v>
      </c>
    </row>
    <row r="4203" spans="1:5" ht="13.2" customHeight="1">
      <c r="A4203" s="32" t="s">
        <v>48</v>
      </c>
      <c r="E4203" s="33" t="s">
        <v>2808</v>
      </c>
    </row>
    <row r="4204" spans="1:5" ht="13.2" customHeight="1">
      <c r="A4204" s="32" t="s">
        <v>49</v>
      </c>
      <c r="E4204" s="34" t="s">
        <v>43</v>
      </c>
    </row>
    <row r="4205" ht="13.2" customHeight="1">
      <c r="E4205" s="33" t="s">
        <v>43</v>
      </c>
    </row>
    <row r="4206" spans="1:16" ht="13.2" customHeight="1">
      <c r="A4206" t="s">
        <v>40</v>
      </c>
      <c r="B4206" s="10" t="s">
        <v>360</v>
      </c>
      <c r="C4206" s="10" t="s">
        <v>2809</v>
      </c>
      <c r="E4206" s="27" t="s">
        <v>2810</v>
      </c>
      <c r="F4206" s="28" t="s">
        <v>1282</v>
      </c>
      <c r="G4206" s="29">
        <v>8</v>
      </c>
      <c r="H4206" s="28">
        <v>0</v>
      </c>
      <c r="I4206" s="28">
        <f>ROUND(G4206*H4206,6)</f>
        <v>0</v>
      </c>
      <c r="L4206" s="30">
        <v>0</v>
      </c>
      <c r="M4206" s="31">
        <f>ROUND(ROUND(L4206,2)*ROUND(G4206,3),2)</f>
        <v>0</v>
      </c>
      <c r="N4206" s="28" t="s">
        <v>52</v>
      </c>
      <c r="O4206">
        <f>(M4206*21)/100</f>
        <v>0</v>
      </c>
      <c r="P4206" t="s">
        <v>47</v>
      </c>
    </row>
    <row r="4207" spans="1:5" ht="13.2" customHeight="1">
      <c r="A4207" s="32" t="s">
        <v>48</v>
      </c>
      <c r="E4207" s="33" t="s">
        <v>2810</v>
      </c>
    </row>
    <row r="4208" spans="1:5" ht="13.2" customHeight="1">
      <c r="A4208" s="32" t="s">
        <v>49</v>
      </c>
      <c r="E4208" s="34" t="s">
        <v>43</v>
      </c>
    </row>
    <row r="4209" ht="13.2" customHeight="1">
      <c r="E4209" s="33" t="s">
        <v>43</v>
      </c>
    </row>
    <row r="4210" spans="1:16" ht="13.2" customHeight="1">
      <c r="A4210" t="s">
        <v>40</v>
      </c>
      <c r="B4210" s="10" t="s">
        <v>300</v>
      </c>
      <c r="C4210" s="10" t="s">
        <v>1308</v>
      </c>
      <c r="E4210" s="27" t="s">
        <v>1309</v>
      </c>
      <c r="F4210" s="28" t="s">
        <v>1282</v>
      </c>
      <c r="G4210" s="29">
        <v>8</v>
      </c>
      <c r="H4210" s="28">
        <v>0</v>
      </c>
      <c r="I4210" s="28">
        <f>ROUND(G4210*H4210,6)</f>
        <v>0</v>
      </c>
      <c r="L4210" s="30">
        <v>0</v>
      </c>
      <c r="M4210" s="31">
        <f>ROUND(ROUND(L4210,2)*ROUND(G4210,3),2)</f>
        <v>0</v>
      </c>
      <c r="N4210" s="28" t="s">
        <v>52</v>
      </c>
      <c r="O4210">
        <f>(M4210*21)/100</f>
        <v>0</v>
      </c>
      <c r="P4210" t="s">
        <v>47</v>
      </c>
    </row>
    <row r="4211" spans="1:5" ht="13.2" customHeight="1">
      <c r="A4211" s="32" t="s">
        <v>48</v>
      </c>
      <c r="E4211" s="33" t="s">
        <v>1309</v>
      </c>
    </row>
    <row r="4212" spans="1:5" ht="13.2" customHeight="1">
      <c r="A4212" s="32" t="s">
        <v>49</v>
      </c>
      <c r="E4212" s="34" t="s">
        <v>43</v>
      </c>
    </row>
    <row r="4213" ht="13.2" customHeight="1">
      <c r="E4213" s="33" t="s">
        <v>43</v>
      </c>
    </row>
    <row r="4214" spans="1:16" ht="13.2" customHeight="1">
      <c r="A4214" t="s">
        <v>40</v>
      </c>
      <c r="B4214" s="10" t="s">
        <v>364</v>
      </c>
      <c r="C4214" s="10" t="s">
        <v>1311</v>
      </c>
      <c r="E4214" s="27" t="s">
        <v>1312</v>
      </c>
      <c r="F4214" s="28" t="s">
        <v>1282</v>
      </c>
      <c r="G4214" s="29">
        <v>8</v>
      </c>
      <c r="H4214" s="28">
        <v>0</v>
      </c>
      <c r="I4214" s="28">
        <f>ROUND(G4214*H4214,6)</f>
        <v>0</v>
      </c>
      <c r="L4214" s="30">
        <v>0</v>
      </c>
      <c r="M4214" s="31">
        <f>ROUND(ROUND(L4214,2)*ROUND(G4214,3),2)</f>
        <v>0</v>
      </c>
      <c r="N4214" s="28" t="s">
        <v>52</v>
      </c>
      <c r="O4214">
        <f>(M4214*21)/100</f>
        <v>0</v>
      </c>
      <c r="P4214" t="s">
        <v>47</v>
      </c>
    </row>
    <row r="4215" spans="1:5" ht="13.2" customHeight="1">
      <c r="A4215" s="32" t="s">
        <v>48</v>
      </c>
      <c r="E4215" s="33" t="s">
        <v>1312</v>
      </c>
    </row>
    <row r="4216" spans="1:5" ht="13.2" customHeight="1">
      <c r="A4216" s="32" t="s">
        <v>49</v>
      </c>
      <c r="E4216" s="34" t="s">
        <v>43</v>
      </c>
    </row>
    <row r="4217" ht="13.2" customHeight="1">
      <c r="E4217" s="33" t="s">
        <v>43</v>
      </c>
    </row>
    <row r="4218" spans="1:13" ht="13.2" customHeight="1">
      <c r="A4218" t="s">
        <v>37</v>
      </c>
      <c r="C4218" s="11" t="s">
        <v>2306</v>
      </c>
      <c r="E4218" s="35" t="s">
        <v>2307</v>
      </c>
      <c r="J4218" s="31">
        <f>0</f>
        <v>0</v>
      </c>
      <c r="K4218" s="31">
        <f>0</f>
        <v>0</v>
      </c>
      <c r="L4218" s="31">
        <f>0+L4219</f>
        <v>0</v>
      </c>
      <c r="M4218" s="31">
        <f>0+M4219</f>
        <v>0</v>
      </c>
    </row>
    <row r="4219" spans="1:16" ht="13.2" customHeight="1">
      <c r="A4219" t="s">
        <v>40</v>
      </c>
      <c r="B4219" s="10" t="s">
        <v>367</v>
      </c>
      <c r="C4219" s="10" t="s">
        <v>2811</v>
      </c>
      <c r="E4219" s="27" t="s">
        <v>2812</v>
      </c>
      <c r="F4219" s="28" t="s">
        <v>1282</v>
      </c>
      <c r="G4219" s="29">
        <v>4</v>
      </c>
      <c r="H4219" s="28">
        <v>0</v>
      </c>
      <c r="I4219" s="28">
        <f>ROUND(G4219*H4219,6)</f>
        <v>0</v>
      </c>
      <c r="L4219" s="30">
        <v>0</v>
      </c>
      <c r="M4219" s="31">
        <f>ROUND(ROUND(L4219,2)*ROUND(G4219,3),2)</f>
        <v>0</v>
      </c>
      <c r="N4219" s="28" t="s">
        <v>57</v>
      </c>
      <c r="O4219">
        <f>(M4219*21)/100</f>
        <v>0</v>
      </c>
      <c r="P4219" t="s">
        <v>47</v>
      </c>
    </row>
    <row r="4220" spans="1:5" ht="13.2" customHeight="1">
      <c r="A4220" s="32" t="s">
        <v>48</v>
      </c>
      <c r="E4220" s="33" t="s">
        <v>2812</v>
      </c>
    </row>
    <row r="4221" spans="1:5" ht="13.2" customHeight="1">
      <c r="A4221" s="32" t="s">
        <v>49</v>
      </c>
      <c r="E4221" s="34" t="s">
        <v>43</v>
      </c>
    </row>
    <row r="4222" ht="13.2" customHeight="1">
      <c r="E4222" s="33" t="s">
        <v>43</v>
      </c>
    </row>
    <row r="4223" spans="1:13" ht="13.2" customHeight="1">
      <c r="A4223" t="s">
        <v>37</v>
      </c>
      <c r="C4223" s="11" t="s">
        <v>94</v>
      </c>
      <c r="E4223" s="35" t="s">
        <v>95</v>
      </c>
      <c r="J4223" s="31">
        <f>0</f>
        <v>0</v>
      </c>
      <c r="K4223" s="31">
        <f>0</f>
        <v>0</v>
      </c>
      <c r="L4223" s="31">
        <f>0+L4224</f>
        <v>0</v>
      </c>
      <c r="M4223" s="31">
        <f>0+M4224</f>
        <v>0</v>
      </c>
    </row>
    <row r="4224" spans="1:16" ht="13.2" customHeight="1">
      <c r="A4224" t="s">
        <v>40</v>
      </c>
      <c r="B4224" s="10" t="s">
        <v>370</v>
      </c>
      <c r="C4224" s="10" t="s">
        <v>100</v>
      </c>
      <c r="E4224" s="27" t="s">
        <v>101</v>
      </c>
      <c r="F4224" s="28" t="s">
        <v>67</v>
      </c>
      <c r="G4224" s="29">
        <v>1</v>
      </c>
      <c r="H4224" s="28">
        <v>0</v>
      </c>
      <c r="I4224" s="28">
        <f>ROUND(G4224*H4224,6)</f>
        <v>0</v>
      </c>
      <c r="L4224" s="30">
        <v>0</v>
      </c>
      <c r="M4224" s="31">
        <f>ROUND(ROUND(L4224,2)*ROUND(G4224,3),2)</f>
        <v>0</v>
      </c>
      <c r="N4224" s="28" t="s">
        <v>52</v>
      </c>
      <c r="O4224">
        <f>(M4224*21)/100</f>
        <v>0</v>
      </c>
      <c r="P4224" t="s">
        <v>47</v>
      </c>
    </row>
    <row r="4225" spans="1:5" ht="13.2" customHeight="1">
      <c r="A4225" s="32" t="s">
        <v>48</v>
      </c>
      <c r="E4225" s="33" t="s">
        <v>101</v>
      </c>
    </row>
    <row r="4226" spans="1:5" ht="13.2" customHeight="1">
      <c r="A4226" s="32" t="s">
        <v>49</v>
      </c>
      <c r="E4226" s="34" t="s">
        <v>43</v>
      </c>
    </row>
    <row r="4227" ht="13.2" customHeight="1">
      <c r="E4227" s="33" t="s">
        <v>43</v>
      </c>
    </row>
    <row r="4228" spans="1:13" ht="13.2" customHeight="1">
      <c r="A4228" t="s">
        <v>37</v>
      </c>
      <c r="C4228" s="11" t="s">
        <v>116</v>
      </c>
      <c r="E4228" s="35" t="s">
        <v>117</v>
      </c>
      <c r="J4228" s="31">
        <f>0</f>
        <v>0</v>
      </c>
      <c r="K4228" s="31">
        <f>0</f>
        <v>0</v>
      </c>
      <c r="L4228" s="31">
        <f>0+L4229+L4233+L4237</f>
        <v>0</v>
      </c>
      <c r="M4228" s="31">
        <f>0+M4229+M4233+M4237</f>
        <v>0</v>
      </c>
    </row>
    <row r="4229" spans="1:16" ht="13.2" customHeight="1">
      <c r="A4229" t="s">
        <v>40</v>
      </c>
      <c r="B4229" s="10" t="s">
        <v>374</v>
      </c>
      <c r="C4229" s="10" t="s">
        <v>2813</v>
      </c>
      <c r="E4229" s="27" t="s">
        <v>2814</v>
      </c>
      <c r="F4229" s="28" t="s">
        <v>2321</v>
      </c>
      <c r="G4229" s="29">
        <v>3</v>
      </c>
      <c r="H4229" s="28">
        <v>0</v>
      </c>
      <c r="I4229" s="28">
        <f>ROUND(G4229*H4229,6)</f>
        <v>0</v>
      </c>
      <c r="L4229" s="30">
        <v>0</v>
      </c>
      <c r="M4229" s="31">
        <f>ROUND(ROUND(L4229,2)*ROUND(G4229,3),2)</f>
        <v>0</v>
      </c>
      <c r="N4229" s="28" t="s">
        <v>57</v>
      </c>
      <c r="O4229">
        <f>(M4229*21)/100</f>
        <v>0</v>
      </c>
      <c r="P4229" t="s">
        <v>47</v>
      </c>
    </row>
    <row r="4230" spans="1:5" ht="13.2" customHeight="1">
      <c r="A4230" s="32" t="s">
        <v>48</v>
      </c>
      <c r="E4230" s="33" t="s">
        <v>2814</v>
      </c>
    </row>
    <row r="4231" spans="1:5" ht="13.2" customHeight="1">
      <c r="A4231" s="32" t="s">
        <v>49</v>
      </c>
      <c r="E4231" s="34" t="s">
        <v>43</v>
      </c>
    </row>
    <row r="4232" ht="13.2" customHeight="1">
      <c r="E4232" s="33" t="s">
        <v>43</v>
      </c>
    </row>
    <row r="4233" spans="1:16" ht="13.2" customHeight="1">
      <c r="A4233" t="s">
        <v>40</v>
      </c>
      <c r="B4233" s="10" t="s">
        <v>378</v>
      </c>
      <c r="C4233" s="10" t="s">
        <v>2815</v>
      </c>
      <c r="E4233" s="27" t="s">
        <v>2816</v>
      </c>
      <c r="F4233" s="28" t="s">
        <v>2321</v>
      </c>
      <c r="G4233" s="29">
        <v>1.5</v>
      </c>
      <c r="H4233" s="28">
        <v>0</v>
      </c>
      <c r="I4233" s="28">
        <f>ROUND(G4233*H4233,6)</f>
        <v>0</v>
      </c>
      <c r="L4233" s="30">
        <v>0</v>
      </c>
      <c r="M4233" s="31">
        <f>ROUND(ROUND(L4233,2)*ROUND(G4233,3),2)</f>
        <v>0</v>
      </c>
      <c r="N4233" s="28" t="s">
        <v>57</v>
      </c>
      <c r="O4233">
        <f>(M4233*21)/100</f>
        <v>0</v>
      </c>
      <c r="P4233" t="s">
        <v>47</v>
      </c>
    </row>
    <row r="4234" spans="1:5" ht="13.2" customHeight="1">
      <c r="A4234" s="32" t="s">
        <v>48</v>
      </c>
      <c r="E4234" s="33" t="s">
        <v>2816</v>
      </c>
    </row>
    <row r="4235" spans="1:5" ht="13.2" customHeight="1">
      <c r="A4235" s="32" t="s">
        <v>49</v>
      </c>
      <c r="E4235" s="34" t="s">
        <v>43</v>
      </c>
    </row>
    <row r="4236" ht="13.2" customHeight="1">
      <c r="E4236" s="33" t="s">
        <v>43</v>
      </c>
    </row>
    <row r="4237" spans="1:16" ht="13.2" customHeight="1">
      <c r="A4237" t="s">
        <v>40</v>
      </c>
      <c r="B4237" s="10" t="s">
        <v>382</v>
      </c>
      <c r="C4237" s="10" t="s">
        <v>2817</v>
      </c>
      <c r="E4237" s="27" t="s">
        <v>2818</v>
      </c>
      <c r="F4237" s="28" t="s">
        <v>2321</v>
      </c>
      <c r="G4237" s="29">
        <v>6</v>
      </c>
      <c r="H4237" s="28">
        <v>0</v>
      </c>
      <c r="I4237" s="28">
        <f>ROUND(G4237*H4237,6)</f>
        <v>0</v>
      </c>
      <c r="L4237" s="30">
        <v>0</v>
      </c>
      <c r="M4237" s="31">
        <f>ROUND(ROUND(L4237,2)*ROUND(G4237,3),2)</f>
        <v>0</v>
      </c>
      <c r="N4237" s="28" t="s">
        <v>57</v>
      </c>
      <c r="O4237">
        <f>(M4237*21)/100</f>
        <v>0</v>
      </c>
      <c r="P4237" t="s">
        <v>47</v>
      </c>
    </row>
    <row r="4238" spans="1:5" ht="13.2" customHeight="1">
      <c r="A4238" s="32" t="s">
        <v>48</v>
      </c>
      <c r="E4238" s="33" t="s">
        <v>2818</v>
      </c>
    </row>
    <row r="4239" spans="1:5" ht="13.2" customHeight="1">
      <c r="A4239" s="32" t="s">
        <v>49</v>
      </c>
      <c r="E4239" s="34" t="s">
        <v>43</v>
      </c>
    </row>
    <row r="4240" ht="13.2" customHeight="1">
      <c r="E4240" s="33" t="s">
        <v>43</v>
      </c>
    </row>
    <row r="4241" spans="1:13" ht="13.2" customHeight="1">
      <c r="A4241" t="s">
        <v>142</v>
      </c>
      <c r="C4241" s="11" t="s">
        <v>2819</v>
      </c>
      <c r="E4241" s="35" t="s">
        <v>2820</v>
      </c>
      <c r="J4241" s="31">
        <f>0+J4242+J4323+J4340+J4357+J4378+J4439+J4524+J4745+J4754+J5027+J5052+J5057+J5070+J5287+J5336+J5349+J5354+J5379+J5384+J5389</f>
        <v>0</v>
      </c>
      <c r="K4241" s="31">
        <f>0+K4242+K4323+K4340+K4357+K4378+K4439+K4524+K4745+K4754+K5027+K5052+K5057+K5070+K5287+K5336+K5349+K5354+K5379+K5384+K5389</f>
        <v>0</v>
      </c>
      <c r="L4241" s="31">
        <f>0+L4242+L4323+L4340+L4357+L4378+L4439+L4524+L4745+L4754+L5027+L5052+L5057+L5070+L5287+L5336+L5349+L5354+L5379+L5384+L5389</f>
        <v>0</v>
      </c>
      <c r="M4241" s="31">
        <f>0+M4242+M4323+M4340+M4357+M4378+M4439+M4524+M4745+M4754+M5027+M5052+M5057+M5070+M5287+M5336+M5349+M5354+M5379+M5384+M5389</f>
        <v>0</v>
      </c>
    </row>
    <row r="4242" spans="1:13" ht="13.2" customHeight="1">
      <c r="A4242" t="s">
        <v>37</v>
      </c>
      <c r="C4242" s="11" t="s">
        <v>41</v>
      </c>
      <c r="E4242" s="35" t="s">
        <v>1315</v>
      </c>
      <c r="J4242" s="31">
        <f>0</f>
        <v>0</v>
      </c>
      <c r="K4242" s="31">
        <f>0</f>
        <v>0</v>
      </c>
      <c r="L4242" s="31">
        <f>0+L4243+L4247+L4251+L4255+L4259+L4263+L4267+L4271+L4275+L4279+L4283+L4287+L4291+L4295+L4299+L4303+L4307+L4311+L4315+L4319</f>
        <v>0</v>
      </c>
      <c r="M4242" s="31">
        <f>0+M4243+M4247+M4251+M4255+M4259+M4263+M4267+M4271+M4275+M4279+M4283+M4287+M4291+M4295+M4299+M4303+M4307+M4311+M4315+M4319</f>
        <v>0</v>
      </c>
    </row>
    <row r="4243" spans="1:16" ht="13.2" customHeight="1">
      <c r="A4243" t="s">
        <v>40</v>
      </c>
      <c r="B4243" s="10" t="s">
        <v>124</v>
      </c>
      <c r="C4243" s="10" t="s">
        <v>2821</v>
      </c>
      <c r="E4243" s="27" t="s">
        <v>2822</v>
      </c>
      <c r="F4243" s="28" t="s">
        <v>323</v>
      </c>
      <c r="G4243" s="29">
        <v>2.925</v>
      </c>
      <c r="H4243" s="28">
        <v>0.001</v>
      </c>
      <c r="I4243" s="28">
        <f>ROUND(G4243*H4243,6)</f>
        <v>0.002925</v>
      </c>
      <c r="L4243" s="30">
        <v>0</v>
      </c>
      <c r="M4243" s="31">
        <f>ROUND(ROUND(L4243,2)*ROUND(G4243,3),2)</f>
        <v>0</v>
      </c>
      <c r="N4243" s="28" t="s">
        <v>52</v>
      </c>
      <c r="O4243">
        <f>(M4243*21)/100</f>
        <v>0</v>
      </c>
      <c r="P4243" t="s">
        <v>47</v>
      </c>
    </row>
    <row r="4244" spans="1:5" ht="13.2" customHeight="1">
      <c r="A4244" s="32" t="s">
        <v>48</v>
      </c>
      <c r="E4244" s="33" t="s">
        <v>2822</v>
      </c>
    </row>
    <row r="4245" spans="1:5" ht="26.4" customHeight="1">
      <c r="A4245" s="32" t="s">
        <v>49</v>
      </c>
      <c r="E4245" s="34" t="s">
        <v>2823</v>
      </c>
    </row>
    <row r="4246" ht="13.2" customHeight="1">
      <c r="E4246" s="33" t="s">
        <v>43</v>
      </c>
    </row>
    <row r="4247" spans="1:16" ht="13.2" customHeight="1">
      <c r="A4247" t="s">
        <v>40</v>
      </c>
      <c r="B4247" s="10" t="s">
        <v>41</v>
      </c>
      <c r="C4247" s="10" t="s">
        <v>2824</v>
      </c>
      <c r="E4247" s="27" t="s">
        <v>2825</v>
      </c>
      <c r="F4247" s="28" t="s">
        <v>155</v>
      </c>
      <c r="G4247" s="29">
        <v>165.855</v>
      </c>
      <c r="H4247" s="28">
        <v>0</v>
      </c>
      <c r="I4247" s="28">
        <f>ROUND(G4247*H4247,6)</f>
        <v>0</v>
      </c>
      <c r="L4247" s="30">
        <v>0</v>
      </c>
      <c r="M4247" s="31">
        <f>ROUND(ROUND(L4247,2)*ROUND(G4247,3),2)</f>
        <v>0</v>
      </c>
      <c r="N4247" s="28" t="s">
        <v>52</v>
      </c>
      <c r="O4247">
        <f>(M4247*21)/100</f>
        <v>0</v>
      </c>
      <c r="P4247" t="s">
        <v>47</v>
      </c>
    </row>
    <row r="4248" spans="1:5" ht="13.2" customHeight="1">
      <c r="A4248" s="32" t="s">
        <v>48</v>
      </c>
      <c r="E4248" s="33" t="s">
        <v>2825</v>
      </c>
    </row>
    <row r="4249" spans="1:5" ht="39.6" customHeight="1">
      <c r="A4249" s="32" t="s">
        <v>49</v>
      </c>
      <c r="E4249" s="34" t="s">
        <v>2826</v>
      </c>
    </row>
    <row r="4250" ht="13.2" customHeight="1">
      <c r="E4250" s="33" t="s">
        <v>2827</v>
      </c>
    </row>
    <row r="4251" spans="1:16" ht="13.2" customHeight="1">
      <c r="A4251" t="s">
        <v>40</v>
      </c>
      <c r="B4251" s="10" t="s">
        <v>47</v>
      </c>
      <c r="C4251" s="10" t="s">
        <v>2828</v>
      </c>
      <c r="E4251" s="27" t="s">
        <v>2829</v>
      </c>
      <c r="F4251" s="28" t="s">
        <v>155</v>
      </c>
      <c r="G4251" s="29">
        <v>165.855</v>
      </c>
      <c r="H4251" s="28">
        <v>0</v>
      </c>
      <c r="I4251" s="28">
        <f>ROUND(G4251*H4251,6)</f>
        <v>0</v>
      </c>
      <c r="L4251" s="30">
        <v>0</v>
      </c>
      <c r="M4251" s="31">
        <f>ROUND(ROUND(L4251,2)*ROUND(G4251,3),2)</f>
        <v>0</v>
      </c>
      <c r="N4251" s="28" t="s">
        <v>52</v>
      </c>
      <c r="O4251">
        <f>(M4251*21)/100</f>
        <v>0</v>
      </c>
      <c r="P4251" t="s">
        <v>47</v>
      </c>
    </row>
    <row r="4252" spans="1:5" ht="13.2" customHeight="1">
      <c r="A4252" s="32" t="s">
        <v>48</v>
      </c>
      <c r="E4252" s="33" t="s">
        <v>2829</v>
      </c>
    </row>
    <row r="4253" spans="1:5" ht="13.2" customHeight="1">
      <c r="A4253" s="32" t="s">
        <v>49</v>
      </c>
      <c r="E4253" s="34" t="s">
        <v>43</v>
      </c>
    </row>
    <row r="4254" ht="13.2" customHeight="1">
      <c r="E4254" s="33" t="s">
        <v>2827</v>
      </c>
    </row>
    <row r="4255" spans="1:16" ht="13.2" customHeight="1">
      <c r="A4255" t="s">
        <v>40</v>
      </c>
      <c r="B4255" s="10" t="s">
        <v>53</v>
      </c>
      <c r="C4255" s="10" t="s">
        <v>2830</v>
      </c>
      <c r="E4255" s="27" t="s">
        <v>2831</v>
      </c>
      <c r="F4255" s="28" t="s">
        <v>155</v>
      </c>
      <c r="G4255" s="29">
        <v>14.112</v>
      </c>
      <c r="H4255" s="28">
        <v>0</v>
      </c>
      <c r="I4255" s="28">
        <f>ROUND(G4255*H4255,6)</f>
        <v>0</v>
      </c>
      <c r="L4255" s="30">
        <v>0</v>
      </c>
      <c r="M4255" s="31">
        <f>ROUND(ROUND(L4255,2)*ROUND(G4255,3),2)</f>
        <v>0</v>
      </c>
      <c r="N4255" s="28" t="s">
        <v>52</v>
      </c>
      <c r="O4255">
        <f>(M4255*21)/100</f>
        <v>0</v>
      </c>
      <c r="P4255" t="s">
        <v>47</v>
      </c>
    </row>
    <row r="4256" spans="1:5" ht="13.2" customHeight="1">
      <c r="A4256" s="32" t="s">
        <v>48</v>
      </c>
      <c r="E4256" s="33" t="s">
        <v>2831</v>
      </c>
    </row>
    <row r="4257" spans="1:5" ht="39.6" customHeight="1">
      <c r="A4257" s="32" t="s">
        <v>49</v>
      </c>
      <c r="E4257" s="34" t="s">
        <v>2832</v>
      </c>
    </row>
    <row r="4258" ht="13.2" customHeight="1">
      <c r="E4258" s="33" t="s">
        <v>2833</v>
      </c>
    </row>
    <row r="4259" spans="1:16" ht="13.2" customHeight="1">
      <c r="A4259" t="s">
        <v>40</v>
      </c>
      <c r="B4259" s="10" t="s">
        <v>60</v>
      </c>
      <c r="C4259" s="10" t="s">
        <v>2834</v>
      </c>
      <c r="E4259" s="27" t="s">
        <v>2835</v>
      </c>
      <c r="F4259" s="28" t="s">
        <v>155</v>
      </c>
      <c r="G4259" s="29">
        <v>14.112</v>
      </c>
      <c r="H4259" s="28">
        <v>0</v>
      </c>
      <c r="I4259" s="28">
        <f>ROUND(G4259*H4259,6)</f>
        <v>0</v>
      </c>
      <c r="L4259" s="30">
        <v>0</v>
      </c>
      <c r="M4259" s="31">
        <f>ROUND(ROUND(L4259,2)*ROUND(G4259,3),2)</f>
        <v>0</v>
      </c>
      <c r="N4259" s="28" t="s">
        <v>52</v>
      </c>
      <c r="O4259">
        <f>(M4259*21)/100</f>
        <v>0</v>
      </c>
      <c r="P4259" t="s">
        <v>47</v>
      </c>
    </row>
    <row r="4260" spans="1:5" ht="13.2" customHeight="1">
      <c r="A4260" s="32" t="s">
        <v>48</v>
      </c>
      <c r="E4260" s="33" t="s">
        <v>2836</v>
      </c>
    </row>
    <row r="4261" spans="1:5" ht="13.2" customHeight="1">
      <c r="A4261" s="32" t="s">
        <v>49</v>
      </c>
      <c r="E4261" s="34" t="s">
        <v>43</v>
      </c>
    </row>
    <row r="4262" ht="13.2" customHeight="1">
      <c r="E4262" s="33" t="s">
        <v>2833</v>
      </c>
    </row>
    <row r="4263" spans="1:16" ht="13.2" customHeight="1">
      <c r="A4263" t="s">
        <v>40</v>
      </c>
      <c r="B4263" s="10" t="s">
        <v>64</v>
      </c>
      <c r="C4263" s="10" t="s">
        <v>2837</v>
      </c>
      <c r="E4263" s="27" t="s">
        <v>2838</v>
      </c>
      <c r="F4263" s="28" t="s">
        <v>155</v>
      </c>
      <c r="G4263" s="29">
        <v>70.52</v>
      </c>
      <c r="H4263" s="28">
        <v>0</v>
      </c>
      <c r="I4263" s="28">
        <f>ROUND(G4263*H4263,6)</f>
        <v>0</v>
      </c>
      <c r="L4263" s="30">
        <v>0</v>
      </c>
      <c r="M4263" s="31">
        <f>ROUND(ROUND(L4263,2)*ROUND(G4263,3),2)</f>
        <v>0</v>
      </c>
      <c r="N4263" s="28" t="s">
        <v>52</v>
      </c>
      <c r="O4263">
        <f>(M4263*21)/100</f>
        <v>0</v>
      </c>
      <c r="P4263" t="s">
        <v>47</v>
      </c>
    </row>
    <row r="4264" spans="1:5" ht="13.2" customHeight="1">
      <c r="A4264" s="32" t="s">
        <v>48</v>
      </c>
      <c r="E4264" s="33" t="s">
        <v>2839</v>
      </c>
    </row>
    <row r="4265" spans="1:5" ht="66" customHeight="1">
      <c r="A4265" s="32" t="s">
        <v>49</v>
      </c>
      <c r="E4265" s="34" t="s">
        <v>2840</v>
      </c>
    </row>
    <row r="4266" ht="13.2" customHeight="1">
      <c r="E4266" s="33" t="s">
        <v>2841</v>
      </c>
    </row>
    <row r="4267" spans="1:16" ht="13.2" customHeight="1">
      <c r="A4267" t="s">
        <v>40</v>
      </c>
      <c r="B4267" s="10" t="s">
        <v>68</v>
      </c>
      <c r="C4267" s="10" t="s">
        <v>2842</v>
      </c>
      <c r="E4267" s="27" t="s">
        <v>2838</v>
      </c>
      <c r="F4267" s="28" t="s">
        <v>155</v>
      </c>
      <c r="G4267" s="29">
        <v>70.52</v>
      </c>
      <c r="H4267" s="28">
        <v>0</v>
      </c>
      <c r="I4267" s="28">
        <f>ROUND(G4267*H4267,6)</f>
        <v>0</v>
      </c>
      <c r="L4267" s="30">
        <v>0</v>
      </c>
      <c r="M4267" s="31">
        <f>ROUND(ROUND(L4267,2)*ROUND(G4267,3),2)</f>
        <v>0</v>
      </c>
      <c r="N4267" s="28" t="s">
        <v>52</v>
      </c>
      <c r="O4267">
        <f>(M4267*21)/100</f>
        <v>0</v>
      </c>
      <c r="P4267" t="s">
        <v>47</v>
      </c>
    </row>
    <row r="4268" spans="1:5" ht="13.2" customHeight="1">
      <c r="A4268" s="32" t="s">
        <v>48</v>
      </c>
      <c r="E4268" s="33" t="s">
        <v>2843</v>
      </c>
    </row>
    <row r="4269" spans="1:5" ht="13.2" customHeight="1">
      <c r="A4269" s="32" t="s">
        <v>49</v>
      </c>
      <c r="E4269" s="34" t="s">
        <v>43</v>
      </c>
    </row>
    <row r="4270" ht="13.2" customHeight="1">
      <c r="E4270" s="33" t="s">
        <v>2841</v>
      </c>
    </row>
    <row r="4271" spans="1:16" ht="13.2" customHeight="1">
      <c r="A4271" t="s">
        <v>40</v>
      </c>
      <c r="B4271" s="10" t="s">
        <v>71</v>
      </c>
      <c r="C4271" s="10" t="s">
        <v>1332</v>
      </c>
      <c r="E4271" s="27" t="s">
        <v>1333</v>
      </c>
      <c r="F4271" s="28" t="s">
        <v>63</v>
      </c>
      <c r="G4271" s="29">
        <v>278.1</v>
      </c>
      <c r="H4271" s="28">
        <v>0.00084</v>
      </c>
      <c r="I4271" s="28">
        <f>ROUND(G4271*H4271,6)</f>
        <v>0.233604</v>
      </c>
      <c r="L4271" s="30">
        <v>0</v>
      </c>
      <c r="M4271" s="31">
        <f>ROUND(ROUND(L4271,2)*ROUND(G4271,3),2)</f>
        <v>0</v>
      </c>
      <c r="N4271" s="28" t="s">
        <v>52</v>
      </c>
      <c r="O4271">
        <f>(M4271*21)/100</f>
        <v>0</v>
      </c>
      <c r="P4271" t="s">
        <v>47</v>
      </c>
    </row>
    <row r="4272" spans="1:5" ht="13.2" customHeight="1">
      <c r="A4272" s="32" t="s">
        <v>48</v>
      </c>
      <c r="E4272" s="33" t="s">
        <v>1333</v>
      </c>
    </row>
    <row r="4273" spans="1:5" ht="118.8" customHeight="1">
      <c r="A4273" s="32" t="s">
        <v>49</v>
      </c>
      <c r="E4273" s="34" t="s">
        <v>2844</v>
      </c>
    </row>
    <row r="4274" ht="13.2" customHeight="1">
      <c r="E4274" s="33" t="s">
        <v>1335</v>
      </c>
    </row>
    <row r="4275" spans="1:16" ht="13.2" customHeight="1">
      <c r="A4275" t="s">
        <v>40</v>
      </c>
      <c r="B4275" s="10" t="s">
        <v>74</v>
      </c>
      <c r="C4275" s="10" t="s">
        <v>1336</v>
      </c>
      <c r="E4275" s="27" t="s">
        <v>1337</v>
      </c>
      <c r="F4275" s="28" t="s">
        <v>63</v>
      </c>
      <c r="G4275" s="29">
        <v>278.1</v>
      </c>
      <c r="H4275" s="28">
        <v>0</v>
      </c>
      <c r="I4275" s="28">
        <f>ROUND(G4275*H4275,6)</f>
        <v>0</v>
      </c>
      <c r="L4275" s="30">
        <v>0</v>
      </c>
      <c r="M4275" s="31">
        <f>ROUND(ROUND(L4275,2)*ROUND(G4275,3),2)</f>
        <v>0</v>
      </c>
      <c r="N4275" s="28" t="s">
        <v>52</v>
      </c>
      <c r="O4275">
        <f>(M4275*21)/100</f>
        <v>0</v>
      </c>
      <c r="P4275" t="s">
        <v>47</v>
      </c>
    </row>
    <row r="4276" spans="1:5" ht="13.2" customHeight="1">
      <c r="A4276" s="32" t="s">
        <v>48</v>
      </c>
      <c r="E4276" s="33" t="s">
        <v>1337</v>
      </c>
    </row>
    <row r="4277" spans="1:5" ht="13.2" customHeight="1">
      <c r="A4277" s="32" t="s">
        <v>49</v>
      </c>
      <c r="E4277" s="34" t="s">
        <v>43</v>
      </c>
    </row>
    <row r="4278" ht="13.2" customHeight="1">
      <c r="E4278" s="33" t="s">
        <v>43</v>
      </c>
    </row>
    <row r="4279" spans="1:16" ht="13.2" customHeight="1">
      <c r="A4279" t="s">
        <v>40</v>
      </c>
      <c r="B4279" s="10" t="s">
        <v>78</v>
      </c>
      <c r="C4279" s="10" t="s">
        <v>1338</v>
      </c>
      <c r="E4279" s="27" t="s">
        <v>1339</v>
      </c>
      <c r="F4279" s="28" t="s">
        <v>155</v>
      </c>
      <c r="G4279" s="29">
        <v>84.632</v>
      </c>
      <c r="H4279" s="28">
        <v>0</v>
      </c>
      <c r="I4279" s="28">
        <f>ROUND(G4279*H4279,6)</f>
        <v>0</v>
      </c>
      <c r="L4279" s="30">
        <v>0</v>
      </c>
      <c r="M4279" s="31">
        <f>ROUND(ROUND(L4279,2)*ROUND(G4279,3),2)</f>
        <v>0</v>
      </c>
      <c r="N4279" s="28" t="s">
        <v>52</v>
      </c>
      <c r="O4279">
        <f>(M4279*21)/100</f>
        <v>0</v>
      </c>
      <c r="P4279" t="s">
        <v>47</v>
      </c>
    </row>
    <row r="4280" spans="1:5" ht="13.2" customHeight="1">
      <c r="A4280" s="32" t="s">
        <v>48</v>
      </c>
      <c r="E4280" s="33" t="s">
        <v>1340</v>
      </c>
    </row>
    <row r="4281" spans="1:5" ht="39.6" customHeight="1">
      <c r="A4281" s="32" t="s">
        <v>49</v>
      </c>
      <c r="E4281" s="34" t="s">
        <v>2845</v>
      </c>
    </row>
    <row r="4282" ht="13.2" customHeight="1">
      <c r="E4282" s="33" t="s">
        <v>1342</v>
      </c>
    </row>
    <row r="4283" spans="1:16" ht="13.2" customHeight="1">
      <c r="A4283" t="s">
        <v>40</v>
      </c>
      <c r="B4283" s="10" t="s">
        <v>83</v>
      </c>
      <c r="C4283" s="10" t="s">
        <v>2846</v>
      </c>
      <c r="E4283" s="27" t="s">
        <v>1339</v>
      </c>
      <c r="F4283" s="28" t="s">
        <v>155</v>
      </c>
      <c r="G4283" s="29">
        <v>165.855</v>
      </c>
      <c r="H4283" s="28">
        <v>0</v>
      </c>
      <c r="I4283" s="28">
        <f>ROUND(G4283*H4283,6)</f>
        <v>0</v>
      </c>
      <c r="L4283" s="30">
        <v>0</v>
      </c>
      <c r="M4283" s="31">
        <f>ROUND(ROUND(L4283,2)*ROUND(G4283,3),2)</f>
        <v>0</v>
      </c>
      <c r="N4283" s="28" t="s">
        <v>52</v>
      </c>
      <c r="O4283">
        <f>(M4283*21)/100</f>
        <v>0</v>
      </c>
      <c r="P4283" t="s">
        <v>47</v>
      </c>
    </row>
    <row r="4284" spans="1:5" ht="13.2" customHeight="1">
      <c r="A4284" s="32" t="s">
        <v>48</v>
      </c>
      <c r="E4284" s="33" t="s">
        <v>2847</v>
      </c>
    </row>
    <row r="4285" spans="1:5" ht="26.4" customHeight="1">
      <c r="A4285" s="32" t="s">
        <v>49</v>
      </c>
      <c r="E4285" s="34" t="s">
        <v>2848</v>
      </c>
    </row>
    <row r="4286" ht="13.2" customHeight="1">
      <c r="E4286" s="33" t="s">
        <v>1342</v>
      </c>
    </row>
    <row r="4287" spans="1:16" ht="13.2" customHeight="1">
      <c r="A4287" t="s">
        <v>40</v>
      </c>
      <c r="B4287" s="10" t="s">
        <v>86</v>
      </c>
      <c r="C4287" s="10" t="s">
        <v>2849</v>
      </c>
      <c r="E4287" s="27" t="s">
        <v>1344</v>
      </c>
      <c r="F4287" s="28" t="s">
        <v>155</v>
      </c>
      <c r="G4287" s="29">
        <v>129.926</v>
      </c>
      <c r="H4287" s="28">
        <v>0</v>
      </c>
      <c r="I4287" s="28">
        <f>ROUND(G4287*H4287,6)</f>
        <v>0</v>
      </c>
      <c r="L4287" s="30">
        <v>0</v>
      </c>
      <c r="M4287" s="31">
        <f>ROUND(ROUND(L4287,2)*ROUND(G4287,3),2)</f>
        <v>0</v>
      </c>
      <c r="N4287" s="28" t="s">
        <v>52</v>
      </c>
      <c r="O4287">
        <f>(M4287*21)/100</f>
        <v>0</v>
      </c>
      <c r="P4287" t="s">
        <v>47</v>
      </c>
    </row>
    <row r="4288" spans="1:5" ht="13.2" customHeight="1">
      <c r="A4288" s="32" t="s">
        <v>48</v>
      </c>
      <c r="E4288" s="33" t="s">
        <v>2850</v>
      </c>
    </row>
    <row r="4289" spans="1:5" ht="132" customHeight="1">
      <c r="A4289" s="32" t="s">
        <v>49</v>
      </c>
      <c r="E4289" s="34" t="s">
        <v>2851</v>
      </c>
    </row>
    <row r="4290" ht="13.2" customHeight="1">
      <c r="E4290" s="33" t="s">
        <v>1347</v>
      </c>
    </row>
    <row r="4291" spans="1:16" ht="13.2" customHeight="1">
      <c r="A4291" t="s">
        <v>40</v>
      </c>
      <c r="B4291" s="10" t="s">
        <v>90</v>
      </c>
      <c r="C4291" s="10" t="s">
        <v>1352</v>
      </c>
      <c r="E4291" s="27" t="s">
        <v>1353</v>
      </c>
      <c r="F4291" s="28" t="s">
        <v>155</v>
      </c>
      <c r="G4291" s="29">
        <v>129.926</v>
      </c>
      <c r="H4291" s="28">
        <v>0</v>
      </c>
      <c r="I4291" s="28">
        <f>ROUND(G4291*H4291,6)</f>
        <v>0</v>
      </c>
      <c r="L4291" s="30">
        <v>0</v>
      </c>
      <c r="M4291" s="31">
        <f>ROUND(ROUND(L4291,2)*ROUND(G4291,3),2)</f>
        <v>0</v>
      </c>
      <c r="N4291" s="28" t="s">
        <v>52</v>
      </c>
      <c r="O4291">
        <f>(M4291*21)/100</f>
        <v>0</v>
      </c>
      <c r="P4291" t="s">
        <v>47</v>
      </c>
    </row>
    <row r="4292" spans="1:5" ht="13.2" customHeight="1">
      <c r="A4292" s="32" t="s">
        <v>48</v>
      </c>
      <c r="E4292" s="33" t="s">
        <v>1353</v>
      </c>
    </row>
    <row r="4293" spans="1:5" ht="26.4" customHeight="1">
      <c r="A4293" s="32" t="s">
        <v>49</v>
      </c>
      <c r="E4293" s="34" t="s">
        <v>2852</v>
      </c>
    </row>
    <row r="4294" ht="13.2" customHeight="1">
      <c r="E4294" s="33" t="s">
        <v>1354</v>
      </c>
    </row>
    <row r="4295" spans="1:16" ht="13.2" customHeight="1">
      <c r="A4295" t="s">
        <v>40</v>
      </c>
      <c r="B4295" s="10" t="s">
        <v>96</v>
      </c>
      <c r="C4295" s="10" t="s">
        <v>1355</v>
      </c>
      <c r="E4295" s="27" t="s">
        <v>1356</v>
      </c>
      <c r="F4295" s="28" t="s">
        <v>155</v>
      </c>
      <c r="G4295" s="29">
        <v>129.926</v>
      </c>
      <c r="H4295" s="28">
        <v>0</v>
      </c>
      <c r="I4295" s="28">
        <f>ROUND(G4295*H4295,6)</f>
        <v>0</v>
      </c>
      <c r="L4295" s="30">
        <v>0</v>
      </c>
      <c r="M4295" s="31">
        <f>ROUND(ROUND(L4295,2)*ROUND(G4295,3),2)</f>
        <v>0</v>
      </c>
      <c r="N4295" s="28" t="s">
        <v>52</v>
      </c>
      <c r="O4295">
        <f>(M4295*21)/100</f>
        <v>0</v>
      </c>
      <c r="P4295" t="s">
        <v>47</v>
      </c>
    </row>
    <row r="4296" spans="1:5" ht="13.2" customHeight="1">
      <c r="A4296" s="32" t="s">
        <v>48</v>
      </c>
      <c r="E4296" s="33" t="s">
        <v>1356</v>
      </c>
    </row>
    <row r="4297" spans="1:5" ht="26.4" customHeight="1">
      <c r="A4297" s="32" t="s">
        <v>49</v>
      </c>
      <c r="E4297" s="34" t="s">
        <v>2852</v>
      </c>
    </row>
    <row r="4298" ht="13.2" customHeight="1">
      <c r="E4298" s="33" t="s">
        <v>1358</v>
      </c>
    </row>
    <row r="4299" spans="1:16" ht="13.2" customHeight="1">
      <c r="A4299" t="s">
        <v>40</v>
      </c>
      <c r="B4299" s="10" t="s">
        <v>99</v>
      </c>
      <c r="C4299" s="10" t="s">
        <v>1359</v>
      </c>
      <c r="E4299" s="27" t="s">
        <v>1360</v>
      </c>
      <c r="F4299" s="28" t="s">
        <v>148</v>
      </c>
      <c r="G4299" s="29">
        <v>246.859</v>
      </c>
      <c r="H4299" s="28">
        <v>0</v>
      </c>
      <c r="I4299" s="28">
        <f>ROUND(G4299*H4299,6)</f>
        <v>0</v>
      </c>
      <c r="L4299" s="30">
        <v>0</v>
      </c>
      <c r="M4299" s="31">
        <f>ROUND(ROUND(L4299,2)*ROUND(G4299,3),2)</f>
        <v>0</v>
      </c>
      <c r="N4299" s="28" t="s">
        <v>52</v>
      </c>
      <c r="O4299">
        <f>(M4299*21)/100</f>
        <v>0</v>
      </c>
      <c r="P4299" t="s">
        <v>47</v>
      </c>
    </row>
    <row r="4300" spans="1:5" ht="13.2" customHeight="1">
      <c r="A4300" s="32" t="s">
        <v>48</v>
      </c>
      <c r="E4300" s="33" t="s">
        <v>1360</v>
      </c>
    </row>
    <row r="4301" spans="1:5" ht="39.6" customHeight="1">
      <c r="A4301" s="32" t="s">
        <v>49</v>
      </c>
      <c r="E4301" s="34" t="s">
        <v>2853</v>
      </c>
    </row>
    <row r="4302" ht="13.2" customHeight="1">
      <c r="E4302" s="33" t="s">
        <v>1358</v>
      </c>
    </row>
    <row r="4303" spans="1:16" ht="13.2" customHeight="1">
      <c r="A4303" t="s">
        <v>40</v>
      </c>
      <c r="B4303" s="10" t="s">
        <v>102</v>
      </c>
      <c r="C4303" s="10" t="s">
        <v>2854</v>
      </c>
      <c r="E4303" s="27" t="s">
        <v>2855</v>
      </c>
      <c r="F4303" s="28" t="s">
        <v>155</v>
      </c>
      <c r="G4303" s="29">
        <v>183.299</v>
      </c>
      <c r="H4303" s="28">
        <v>0</v>
      </c>
      <c r="I4303" s="28">
        <f>ROUND(G4303*H4303,6)</f>
        <v>0</v>
      </c>
      <c r="L4303" s="30">
        <v>0</v>
      </c>
      <c r="M4303" s="31">
        <f>ROUND(ROUND(L4303,2)*ROUND(G4303,3),2)</f>
        <v>0</v>
      </c>
      <c r="N4303" s="28" t="s">
        <v>52</v>
      </c>
      <c r="O4303">
        <f>(M4303*21)/100</f>
        <v>0</v>
      </c>
      <c r="P4303" t="s">
        <v>47</v>
      </c>
    </row>
    <row r="4304" spans="1:5" ht="13.2" customHeight="1">
      <c r="A4304" s="32" t="s">
        <v>48</v>
      </c>
      <c r="E4304" s="33" t="s">
        <v>2855</v>
      </c>
    </row>
    <row r="4305" spans="1:5" ht="118.8" customHeight="1">
      <c r="A4305" s="32" t="s">
        <v>49</v>
      </c>
      <c r="E4305" s="34" t="s">
        <v>2856</v>
      </c>
    </row>
    <row r="4306" ht="13.2" customHeight="1">
      <c r="E4306" s="33" t="s">
        <v>1364</v>
      </c>
    </row>
    <row r="4307" spans="1:16" ht="13.2" customHeight="1">
      <c r="A4307" t="s">
        <v>40</v>
      </c>
      <c r="B4307" s="10" t="s">
        <v>110</v>
      </c>
      <c r="C4307" s="10" t="s">
        <v>2857</v>
      </c>
      <c r="E4307" s="27" t="s">
        <v>2858</v>
      </c>
      <c r="F4307" s="28" t="s">
        <v>155</v>
      </c>
      <c r="G4307" s="29">
        <v>18.52</v>
      </c>
      <c r="H4307" s="28">
        <v>0</v>
      </c>
      <c r="I4307" s="28">
        <f>ROUND(G4307*H4307,6)</f>
        <v>0</v>
      </c>
      <c r="L4307" s="30">
        <v>0</v>
      </c>
      <c r="M4307" s="31">
        <f>ROUND(ROUND(L4307,2)*ROUND(G4307,3),2)</f>
        <v>0</v>
      </c>
      <c r="N4307" s="28" t="s">
        <v>52</v>
      </c>
      <c r="O4307">
        <f>(M4307*21)/100</f>
        <v>0</v>
      </c>
      <c r="P4307" t="s">
        <v>47</v>
      </c>
    </row>
    <row r="4308" spans="1:5" ht="13.2" customHeight="1">
      <c r="A4308" s="32" t="s">
        <v>48</v>
      </c>
      <c r="E4308" s="33" t="s">
        <v>2859</v>
      </c>
    </row>
    <row r="4309" spans="1:5" ht="66" customHeight="1">
      <c r="A4309" s="32" t="s">
        <v>49</v>
      </c>
      <c r="E4309" s="34" t="s">
        <v>2860</v>
      </c>
    </row>
    <row r="4310" ht="13.2" customHeight="1">
      <c r="E4310" s="33" t="s">
        <v>2861</v>
      </c>
    </row>
    <row r="4311" spans="1:16" ht="13.2" customHeight="1">
      <c r="A4311" t="s">
        <v>40</v>
      </c>
      <c r="B4311" s="10" t="s">
        <v>118</v>
      </c>
      <c r="C4311" s="10" t="s">
        <v>2862</v>
      </c>
      <c r="E4311" s="27" t="s">
        <v>2863</v>
      </c>
      <c r="F4311" s="28" t="s">
        <v>63</v>
      </c>
      <c r="G4311" s="29">
        <v>195</v>
      </c>
      <c r="H4311" s="28">
        <v>0</v>
      </c>
      <c r="I4311" s="28">
        <f>ROUND(G4311*H4311,6)</f>
        <v>0</v>
      </c>
      <c r="L4311" s="30">
        <v>0</v>
      </c>
      <c r="M4311" s="31">
        <f>ROUND(ROUND(L4311,2)*ROUND(G4311,3),2)</f>
        <v>0</v>
      </c>
      <c r="N4311" s="28" t="s">
        <v>52</v>
      </c>
      <c r="O4311">
        <f>(M4311*21)/100</f>
        <v>0</v>
      </c>
      <c r="P4311" t="s">
        <v>47</v>
      </c>
    </row>
    <row r="4312" spans="1:5" ht="13.2" customHeight="1">
      <c r="A4312" s="32" t="s">
        <v>48</v>
      </c>
      <c r="E4312" s="33" t="s">
        <v>2863</v>
      </c>
    </row>
    <row r="4313" spans="1:5" ht="26.4" customHeight="1">
      <c r="A4313" s="32" t="s">
        <v>49</v>
      </c>
      <c r="E4313" s="34" t="s">
        <v>2864</v>
      </c>
    </row>
    <row r="4314" ht="13.2" customHeight="1">
      <c r="E4314" s="33" t="s">
        <v>2865</v>
      </c>
    </row>
    <row r="4315" spans="1:16" ht="13.2" customHeight="1">
      <c r="A4315" t="s">
        <v>40</v>
      </c>
      <c r="B4315" s="10" t="s">
        <v>113</v>
      </c>
      <c r="C4315" s="10" t="s">
        <v>2866</v>
      </c>
      <c r="E4315" s="27" t="s">
        <v>2867</v>
      </c>
      <c r="F4315" s="28" t="s">
        <v>148</v>
      </c>
      <c r="G4315" s="29">
        <v>37.04</v>
      </c>
      <c r="H4315" s="28">
        <v>1</v>
      </c>
      <c r="I4315" s="28">
        <f>ROUND(G4315*H4315,6)</f>
        <v>37.04</v>
      </c>
      <c r="L4315" s="30">
        <v>0</v>
      </c>
      <c r="M4315" s="31">
        <f>ROUND(ROUND(L4315,2)*ROUND(G4315,3),2)</f>
        <v>0</v>
      </c>
      <c r="N4315" s="28" t="s">
        <v>52</v>
      </c>
      <c r="O4315">
        <f>(M4315*21)/100</f>
        <v>0</v>
      </c>
      <c r="P4315" t="s">
        <v>47</v>
      </c>
    </row>
    <row r="4316" spans="1:5" ht="13.2" customHeight="1">
      <c r="A4316" s="32" t="s">
        <v>48</v>
      </c>
      <c r="E4316" s="33" t="s">
        <v>2867</v>
      </c>
    </row>
    <row r="4317" spans="1:5" ht="26.4" customHeight="1">
      <c r="A4317" s="32" t="s">
        <v>49</v>
      </c>
      <c r="E4317" s="34" t="s">
        <v>2868</v>
      </c>
    </row>
    <row r="4318" ht="13.2" customHeight="1">
      <c r="E4318" s="33" t="s">
        <v>43</v>
      </c>
    </row>
    <row r="4319" spans="1:16" ht="13.2" customHeight="1">
      <c r="A4319" t="s">
        <v>40</v>
      </c>
      <c r="B4319" s="10" t="s">
        <v>107</v>
      </c>
      <c r="C4319" s="10" t="s">
        <v>2869</v>
      </c>
      <c r="E4319" s="27" t="s">
        <v>2870</v>
      </c>
      <c r="F4319" s="28" t="s">
        <v>148</v>
      </c>
      <c r="G4319" s="29">
        <v>221.56</v>
      </c>
      <c r="H4319" s="28">
        <v>1</v>
      </c>
      <c r="I4319" s="28">
        <f>ROUND(G4319*H4319,6)</f>
        <v>221.56</v>
      </c>
      <c r="L4319" s="30">
        <v>0</v>
      </c>
      <c r="M4319" s="31">
        <f>ROUND(ROUND(L4319,2)*ROUND(G4319,3),2)</f>
        <v>0</v>
      </c>
      <c r="N4319" s="28" t="s">
        <v>52</v>
      </c>
      <c r="O4319">
        <f>(M4319*21)/100</f>
        <v>0</v>
      </c>
      <c r="P4319" t="s">
        <v>47</v>
      </c>
    </row>
    <row r="4320" spans="1:5" ht="13.2" customHeight="1">
      <c r="A4320" s="32" t="s">
        <v>48</v>
      </c>
      <c r="E4320" s="33" t="s">
        <v>2870</v>
      </c>
    </row>
    <row r="4321" spans="1:5" ht="39.6" customHeight="1">
      <c r="A4321" s="32" t="s">
        <v>49</v>
      </c>
      <c r="E4321" s="34" t="s">
        <v>2871</v>
      </c>
    </row>
    <row r="4322" ht="13.2" customHeight="1">
      <c r="E4322" s="33" t="s">
        <v>43</v>
      </c>
    </row>
    <row r="4323" spans="1:13" ht="13.2" customHeight="1">
      <c r="A4323" t="s">
        <v>37</v>
      </c>
      <c r="C4323" s="11" t="s">
        <v>53</v>
      </c>
      <c r="E4323" s="35" t="s">
        <v>145</v>
      </c>
      <c r="J4323" s="31">
        <f>0</f>
        <v>0</v>
      </c>
      <c r="K4323" s="31">
        <f>0</f>
        <v>0</v>
      </c>
      <c r="L4323" s="31">
        <f>0+L4324+L4328+L4332+L4336</f>
        <v>0</v>
      </c>
      <c r="M4323" s="31">
        <f>0+M4324+M4328+M4332+M4336</f>
        <v>0</v>
      </c>
    </row>
    <row r="4324" spans="1:16" ht="13.2" customHeight="1">
      <c r="A4324" t="s">
        <v>40</v>
      </c>
      <c r="B4324" s="10" t="s">
        <v>127</v>
      </c>
      <c r="C4324" s="10" t="s">
        <v>2872</v>
      </c>
      <c r="E4324" s="27" t="s">
        <v>2873</v>
      </c>
      <c r="F4324" s="28" t="s">
        <v>67</v>
      </c>
      <c r="G4324" s="29">
        <v>13</v>
      </c>
      <c r="H4324" s="28">
        <v>0.09686</v>
      </c>
      <c r="I4324" s="28">
        <f>ROUND(G4324*H4324,6)</f>
        <v>1.25918</v>
      </c>
      <c r="L4324" s="30">
        <v>0</v>
      </c>
      <c r="M4324" s="31">
        <f>ROUND(ROUND(L4324,2)*ROUND(G4324,3),2)</f>
        <v>0</v>
      </c>
      <c r="N4324" s="28" t="s">
        <v>52</v>
      </c>
      <c r="O4324">
        <f>(M4324*21)/100</f>
        <v>0</v>
      </c>
      <c r="P4324" t="s">
        <v>47</v>
      </c>
    </row>
    <row r="4325" spans="1:5" ht="13.2" customHeight="1">
      <c r="A4325" s="32" t="s">
        <v>48</v>
      </c>
      <c r="E4325" s="33" t="s">
        <v>2873</v>
      </c>
    </row>
    <row r="4326" spans="1:5" ht="13.2" customHeight="1">
      <c r="A4326" s="32" t="s">
        <v>49</v>
      </c>
      <c r="E4326" s="34" t="s">
        <v>43</v>
      </c>
    </row>
    <row r="4327" ht="13.2" customHeight="1">
      <c r="E4327" s="33" t="s">
        <v>43</v>
      </c>
    </row>
    <row r="4328" spans="1:16" ht="13.2" customHeight="1">
      <c r="A4328" t="s">
        <v>40</v>
      </c>
      <c r="B4328" s="10" t="s">
        <v>130</v>
      </c>
      <c r="C4328" s="10" t="s">
        <v>2874</v>
      </c>
      <c r="E4328" s="27" t="s">
        <v>2875</v>
      </c>
      <c r="F4328" s="28" t="s">
        <v>67</v>
      </c>
      <c r="G4328" s="29">
        <v>8</v>
      </c>
      <c r="H4328" s="28">
        <v>0.00565</v>
      </c>
      <c r="I4328" s="28">
        <f>ROUND(G4328*H4328,6)</f>
        <v>0.0452</v>
      </c>
      <c r="L4328" s="30">
        <v>0</v>
      </c>
      <c r="M4328" s="31">
        <f>ROUND(ROUND(L4328,2)*ROUND(G4328,3),2)</f>
        <v>0</v>
      </c>
      <c r="N4328" s="28" t="s">
        <v>52</v>
      </c>
      <c r="O4328">
        <f>(M4328*21)/100</f>
        <v>0</v>
      </c>
      <c r="P4328" t="s">
        <v>47</v>
      </c>
    </row>
    <row r="4329" spans="1:5" ht="13.2" customHeight="1">
      <c r="A4329" s="32" t="s">
        <v>48</v>
      </c>
      <c r="E4329" s="33" t="s">
        <v>2875</v>
      </c>
    </row>
    <row r="4330" spans="1:5" ht="13.2" customHeight="1">
      <c r="A4330" s="32" t="s">
        <v>49</v>
      </c>
      <c r="E4330" s="34" t="s">
        <v>43</v>
      </c>
    </row>
    <row r="4331" ht="13.2" customHeight="1">
      <c r="E4331" s="33" t="s">
        <v>43</v>
      </c>
    </row>
    <row r="4332" spans="1:16" ht="13.2" customHeight="1">
      <c r="A4332" t="s">
        <v>40</v>
      </c>
      <c r="B4332" s="10" t="s">
        <v>134</v>
      </c>
      <c r="C4332" s="10" t="s">
        <v>2876</v>
      </c>
      <c r="E4332" s="27" t="s">
        <v>2877</v>
      </c>
      <c r="F4332" s="28" t="s">
        <v>67</v>
      </c>
      <c r="G4332" s="29">
        <v>2</v>
      </c>
      <c r="H4332" s="28">
        <v>0</v>
      </c>
      <c r="I4332" s="28">
        <f>ROUND(G4332*H4332,6)</f>
        <v>0</v>
      </c>
      <c r="L4332" s="30">
        <v>0</v>
      </c>
      <c r="M4332" s="31">
        <f>ROUND(ROUND(L4332,2)*ROUND(G4332,3),2)</f>
        <v>0</v>
      </c>
      <c r="N4332" s="28" t="s">
        <v>52</v>
      </c>
      <c r="O4332">
        <f>(M4332*21)/100</f>
        <v>0</v>
      </c>
      <c r="P4332" t="s">
        <v>47</v>
      </c>
    </row>
    <row r="4333" spans="1:5" ht="13.2" customHeight="1">
      <c r="A4333" s="32" t="s">
        <v>48</v>
      </c>
      <c r="E4333" s="33" t="s">
        <v>2877</v>
      </c>
    </row>
    <row r="4334" spans="1:5" ht="13.2" customHeight="1">
      <c r="A4334" s="32" t="s">
        <v>49</v>
      </c>
      <c r="E4334" s="34" t="s">
        <v>43</v>
      </c>
    </row>
    <row r="4335" ht="13.2" customHeight="1">
      <c r="E4335" s="33" t="s">
        <v>2878</v>
      </c>
    </row>
    <row r="4336" spans="1:16" ht="13.2" customHeight="1">
      <c r="A4336" t="s">
        <v>40</v>
      </c>
      <c r="B4336" s="10" t="s">
        <v>121</v>
      </c>
      <c r="C4336" s="10" t="s">
        <v>2879</v>
      </c>
      <c r="E4336" s="27" t="s">
        <v>2880</v>
      </c>
      <c r="F4336" s="28" t="s">
        <v>67</v>
      </c>
      <c r="G4336" s="29">
        <v>2</v>
      </c>
      <c r="H4336" s="28">
        <v>0.12</v>
      </c>
      <c r="I4336" s="28">
        <f>ROUND(G4336*H4336,6)</f>
        <v>0.24</v>
      </c>
      <c r="L4336" s="30">
        <v>0</v>
      </c>
      <c r="M4336" s="31">
        <f>ROUND(ROUND(L4336,2)*ROUND(G4336,3),2)</f>
        <v>0</v>
      </c>
      <c r="N4336" s="28" t="s">
        <v>52</v>
      </c>
      <c r="O4336">
        <f>(M4336*21)/100</f>
        <v>0</v>
      </c>
      <c r="P4336" t="s">
        <v>47</v>
      </c>
    </row>
    <row r="4337" spans="1:5" ht="13.2" customHeight="1">
      <c r="A4337" s="32" t="s">
        <v>48</v>
      </c>
      <c r="E4337" s="33" t="s">
        <v>2880</v>
      </c>
    </row>
    <row r="4338" spans="1:5" ht="13.2" customHeight="1">
      <c r="A4338" s="32" t="s">
        <v>49</v>
      </c>
      <c r="E4338" s="34" t="s">
        <v>43</v>
      </c>
    </row>
    <row r="4339" ht="13.2" customHeight="1">
      <c r="E4339" s="33" t="s">
        <v>43</v>
      </c>
    </row>
    <row r="4340" spans="1:13" ht="13.2" customHeight="1">
      <c r="A4340" t="s">
        <v>37</v>
      </c>
      <c r="C4340" s="11" t="s">
        <v>60</v>
      </c>
      <c r="E4340" s="35" t="s">
        <v>1405</v>
      </c>
      <c r="J4340" s="31">
        <f>0</f>
        <v>0</v>
      </c>
      <c r="K4340" s="31">
        <f>0</f>
        <v>0</v>
      </c>
      <c r="L4340" s="31">
        <f>0+L4341+L4345+L4349+L4353</f>
        <v>0</v>
      </c>
      <c r="M4340" s="31">
        <f>0+M4341+M4345+M4349+M4353</f>
        <v>0</v>
      </c>
    </row>
    <row r="4341" spans="1:16" ht="13.2" customHeight="1">
      <c r="A4341" t="s">
        <v>40</v>
      </c>
      <c r="B4341" s="10" t="s">
        <v>137</v>
      </c>
      <c r="C4341" s="10" t="s">
        <v>2881</v>
      </c>
      <c r="E4341" s="27" t="s">
        <v>2882</v>
      </c>
      <c r="F4341" s="28" t="s">
        <v>67</v>
      </c>
      <c r="G4341" s="29">
        <v>32</v>
      </c>
      <c r="H4341" s="28">
        <v>0.00619</v>
      </c>
      <c r="I4341" s="28">
        <f>ROUND(G4341*H4341,6)</f>
        <v>0.19808</v>
      </c>
      <c r="L4341" s="30">
        <v>0</v>
      </c>
      <c r="M4341" s="31">
        <f>ROUND(ROUND(L4341,2)*ROUND(G4341,3),2)</f>
        <v>0</v>
      </c>
      <c r="N4341" s="28" t="s">
        <v>52</v>
      </c>
      <c r="O4341">
        <f>(M4341*21)/100</f>
        <v>0</v>
      </c>
      <c r="P4341" t="s">
        <v>47</v>
      </c>
    </row>
    <row r="4342" spans="1:5" ht="13.2" customHeight="1">
      <c r="A4342" s="32" t="s">
        <v>48</v>
      </c>
      <c r="E4342" s="33" t="s">
        <v>2882</v>
      </c>
    </row>
    <row r="4343" spans="1:5" ht="13.2" customHeight="1">
      <c r="A4343" s="32" t="s">
        <v>49</v>
      </c>
      <c r="E4343" s="34" t="s">
        <v>43</v>
      </c>
    </row>
    <row r="4344" ht="13.2" customHeight="1">
      <c r="E4344" s="33" t="s">
        <v>43</v>
      </c>
    </row>
    <row r="4345" spans="1:16" ht="13.2" customHeight="1">
      <c r="A4345" t="s">
        <v>40</v>
      </c>
      <c r="B4345" s="10" t="s">
        <v>229</v>
      </c>
      <c r="C4345" s="10" t="s">
        <v>2883</v>
      </c>
      <c r="E4345" s="27" t="s">
        <v>2884</v>
      </c>
      <c r="F4345" s="28" t="s">
        <v>155</v>
      </c>
      <c r="G4345" s="29">
        <v>5.638</v>
      </c>
      <c r="H4345" s="28">
        <v>1.89077</v>
      </c>
      <c r="I4345" s="28">
        <f>ROUND(G4345*H4345,6)</f>
        <v>10.660161</v>
      </c>
      <c r="L4345" s="30">
        <v>0</v>
      </c>
      <c r="M4345" s="31">
        <f>ROUND(ROUND(L4345,2)*ROUND(G4345,3),2)</f>
        <v>0</v>
      </c>
      <c r="N4345" s="28" t="s">
        <v>52</v>
      </c>
      <c r="O4345">
        <f>(M4345*21)/100</f>
        <v>0</v>
      </c>
      <c r="P4345" t="s">
        <v>47</v>
      </c>
    </row>
    <row r="4346" spans="1:5" ht="13.2" customHeight="1">
      <c r="A4346" s="32" t="s">
        <v>48</v>
      </c>
      <c r="E4346" s="33" t="s">
        <v>2884</v>
      </c>
    </row>
    <row r="4347" spans="1:5" ht="92.4" customHeight="1">
      <c r="A4347" s="32" t="s">
        <v>49</v>
      </c>
      <c r="E4347" s="34" t="s">
        <v>2885</v>
      </c>
    </row>
    <row r="4348" ht="13.2" customHeight="1">
      <c r="E4348" s="33" t="s">
        <v>2886</v>
      </c>
    </row>
    <row r="4349" spans="1:16" ht="13.2" customHeight="1">
      <c r="A4349" t="s">
        <v>40</v>
      </c>
      <c r="B4349" s="10" t="s">
        <v>233</v>
      </c>
      <c r="C4349" s="10" t="s">
        <v>2887</v>
      </c>
      <c r="E4349" s="27" t="s">
        <v>2888</v>
      </c>
      <c r="F4349" s="28" t="s">
        <v>155</v>
      </c>
      <c r="G4349" s="29">
        <v>0.324</v>
      </c>
      <c r="H4349" s="28">
        <v>2.429</v>
      </c>
      <c r="I4349" s="28">
        <f>ROUND(G4349*H4349,6)</f>
        <v>0.786996</v>
      </c>
      <c r="L4349" s="30">
        <v>0</v>
      </c>
      <c r="M4349" s="31">
        <f>ROUND(ROUND(L4349,2)*ROUND(G4349,3),2)</f>
        <v>0</v>
      </c>
      <c r="N4349" s="28" t="s">
        <v>52</v>
      </c>
      <c r="O4349">
        <f>(M4349*21)/100</f>
        <v>0</v>
      </c>
      <c r="P4349" t="s">
        <v>47</v>
      </c>
    </row>
    <row r="4350" spans="1:5" ht="13.2" customHeight="1">
      <c r="A4350" s="32" t="s">
        <v>48</v>
      </c>
      <c r="E4350" s="33" t="s">
        <v>2888</v>
      </c>
    </row>
    <row r="4351" spans="1:5" ht="26.4" customHeight="1">
      <c r="A4351" s="32" t="s">
        <v>49</v>
      </c>
      <c r="E4351" s="34" t="s">
        <v>2889</v>
      </c>
    </row>
    <row r="4352" ht="13.2" customHeight="1">
      <c r="E4352" s="33" t="s">
        <v>2890</v>
      </c>
    </row>
    <row r="4353" spans="1:16" ht="13.2" customHeight="1">
      <c r="A4353" t="s">
        <v>40</v>
      </c>
      <c r="B4353" s="10" t="s">
        <v>237</v>
      </c>
      <c r="C4353" s="10" t="s">
        <v>2891</v>
      </c>
      <c r="E4353" s="27" t="s">
        <v>2892</v>
      </c>
      <c r="F4353" s="28" t="s">
        <v>63</v>
      </c>
      <c r="G4353" s="29">
        <v>0.63</v>
      </c>
      <c r="H4353" s="28">
        <v>0.00632</v>
      </c>
      <c r="I4353" s="28">
        <f>ROUND(G4353*H4353,6)</f>
        <v>0.003982</v>
      </c>
      <c r="L4353" s="30">
        <v>0</v>
      </c>
      <c r="M4353" s="31">
        <f>ROUND(ROUND(L4353,2)*ROUND(G4353,3),2)</f>
        <v>0</v>
      </c>
      <c r="N4353" s="28" t="s">
        <v>52</v>
      </c>
      <c r="O4353">
        <f>(M4353*21)/100</f>
        <v>0</v>
      </c>
      <c r="P4353" t="s">
        <v>47</v>
      </c>
    </row>
    <row r="4354" spans="1:5" ht="13.2" customHeight="1">
      <c r="A4354" s="32" t="s">
        <v>48</v>
      </c>
      <c r="E4354" s="33" t="s">
        <v>2892</v>
      </c>
    </row>
    <row r="4355" spans="1:5" ht="26.4" customHeight="1">
      <c r="A4355" s="32" t="s">
        <v>49</v>
      </c>
      <c r="E4355" s="34" t="s">
        <v>2893</v>
      </c>
    </row>
    <row r="4356" ht="13.2" customHeight="1">
      <c r="E4356" s="33" t="s">
        <v>43</v>
      </c>
    </row>
    <row r="4357" spans="1:13" ht="13.2" customHeight="1">
      <c r="A4357" t="s">
        <v>37</v>
      </c>
      <c r="C4357" s="11" t="s">
        <v>68</v>
      </c>
      <c r="E4357" s="35" t="s">
        <v>203</v>
      </c>
      <c r="J4357" s="31">
        <f>0</f>
        <v>0</v>
      </c>
      <c r="K4357" s="31">
        <f>0</f>
        <v>0</v>
      </c>
      <c r="L4357" s="31">
        <f>0+L4358+L4362+L4366+L4370+L4374</f>
        <v>0</v>
      </c>
      <c r="M4357" s="31">
        <f>0+M4358+M4362+M4366+M4370+M4374</f>
        <v>0</v>
      </c>
    </row>
    <row r="4358" spans="1:16" ht="13.2" customHeight="1">
      <c r="A4358" t="s">
        <v>40</v>
      </c>
      <c r="B4358" s="10" t="s">
        <v>240</v>
      </c>
      <c r="C4358" s="10" t="s">
        <v>2894</v>
      </c>
      <c r="E4358" s="27" t="s">
        <v>2895</v>
      </c>
      <c r="F4358" s="28" t="s">
        <v>67</v>
      </c>
      <c r="G4358" s="29">
        <v>32</v>
      </c>
      <c r="H4358" s="28">
        <v>0.0035</v>
      </c>
      <c r="I4358" s="28">
        <f>ROUND(G4358*H4358,6)</f>
        <v>0.112</v>
      </c>
      <c r="L4358" s="30">
        <v>0</v>
      </c>
      <c r="M4358" s="31">
        <f>ROUND(ROUND(L4358,2)*ROUND(G4358,3),2)</f>
        <v>0</v>
      </c>
      <c r="N4358" s="28" t="s">
        <v>52</v>
      </c>
      <c r="O4358">
        <f>(M4358*21)/100</f>
        <v>0</v>
      </c>
      <c r="P4358" t="s">
        <v>47</v>
      </c>
    </row>
    <row r="4359" spans="1:5" ht="13.2" customHeight="1">
      <c r="A4359" s="32" t="s">
        <v>48</v>
      </c>
      <c r="E4359" s="33" t="s">
        <v>2895</v>
      </c>
    </row>
    <row r="4360" spans="1:5" ht="13.2" customHeight="1">
      <c r="A4360" s="32" t="s">
        <v>49</v>
      </c>
      <c r="E4360" s="34" t="s">
        <v>43</v>
      </c>
    </row>
    <row r="4361" ht="13.2" customHeight="1">
      <c r="E4361" s="33" t="s">
        <v>43</v>
      </c>
    </row>
    <row r="4362" spans="1:16" ht="13.2" customHeight="1">
      <c r="A4362" t="s">
        <v>40</v>
      </c>
      <c r="B4362" s="10" t="s">
        <v>244</v>
      </c>
      <c r="C4362" s="10" t="s">
        <v>2896</v>
      </c>
      <c r="E4362" s="27" t="s">
        <v>2897</v>
      </c>
      <c r="F4362" s="28" t="s">
        <v>63</v>
      </c>
      <c r="G4362" s="29">
        <v>26</v>
      </c>
      <c r="H4362" s="28">
        <v>0.04</v>
      </c>
      <c r="I4362" s="28">
        <f>ROUND(G4362*H4362,6)</f>
        <v>1.04</v>
      </c>
      <c r="L4362" s="30">
        <v>0</v>
      </c>
      <c r="M4362" s="31">
        <f>ROUND(ROUND(L4362,2)*ROUND(G4362,3),2)</f>
        <v>0</v>
      </c>
      <c r="N4362" s="28" t="s">
        <v>52</v>
      </c>
      <c r="O4362">
        <f>(M4362*21)/100</f>
        <v>0</v>
      </c>
      <c r="P4362" t="s">
        <v>47</v>
      </c>
    </row>
    <row r="4363" spans="1:5" ht="13.2" customHeight="1">
      <c r="A4363" s="32" t="s">
        <v>48</v>
      </c>
      <c r="E4363" s="33" t="s">
        <v>2897</v>
      </c>
    </row>
    <row r="4364" spans="1:5" ht="52.8" customHeight="1">
      <c r="A4364" s="32" t="s">
        <v>49</v>
      </c>
      <c r="E4364" s="34" t="s">
        <v>2898</v>
      </c>
    </row>
    <row r="4365" ht="13.2" customHeight="1">
      <c r="E4365" s="33" t="s">
        <v>2899</v>
      </c>
    </row>
    <row r="4366" spans="1:16" ht="13.2" customHeight="1">
      <c r="A4366" t="s">
        <v>40</v>
      </c>
      <c r="B4366" s="10" t="s">
        <v>248</v>
      </c>
      <c r="C4366" s="10" t="s">
        <v>2900</v>
      </c>
      <c r="E4366" s="27" t="s">
        <v>2901</v>
      </c>
      <c r="F4366" s="28" t="s">
        <v>63</v>
      </c>
      <c r="G4366" s="29">
        <v>14.7</v>
      </c>
      <c r="H4366" s="28">
        <v>0.0389</v>
      </c>
      <c r="I4366" s="28">
        <f>ROUND(G4366*H4366,6)</f>
        <v>0.57183</v>
      </c>
      <c r="L4366" s="30">
        <v>0</v>
      </c>
      <c r="M4366" s="31">
        <f>ROUND(ROUND(L4366,2)*ROUND(G4366,3),2)</f>
        <v>0</v>
      </c>
      <c r="N4366" s="28" t="s">
        <v>52</v>
      </c>
      <c r="O4366">
        <f>(M4366*21)/100</f>
        <v>0</v>
      </c>
      <c r="P4366" t="s">
        <v>47</v>
      </c>
    </row>
    <row r="4367" spans="1:5" ht="13.2" customHeight="1">
      <c r="A4367" s="32" t="s">
        <v>48</v>
      </c>
      <c r="E4367" s="33" t="s">
        <v>2901</v>
      </c>
    </row>
    <row r="4368" spans="1:5" ht="26.4" customHeight="1">
      <c r="A4368" s="32" t="s">
        <v>49</v>
      </c>
      <c r="E4368" s="34" t="s">
        <v>2902</v>
      </c>
    </row>
    <row r="4369" ht="13.2" customHeight="1">
      <c r="E4369" s="33" t="s">
        <v>43</v>
      </c>
    </row>
    <row r="4370" spans="1:16" ht="13.2" customHeight="1">
      <c r="A4370" t="s">
        <v>40</v>
      </c>
      <c r="B4370" s="10" t="s">
        <v>252</v>
      </c>
      <c r="C4370" s="10" t="s">
        <v>2903</v>
      </c>
      <c r="E4370" s="27" t="s">
        <v>2904</v>
      </c>
      <c r="F4370" s="28" t="s">
        <v>63</v>
      </c>
      <c r="G4370" s="29">
        <v>11.3</v>
      </c>
      <c r="H4370" s="28">
        <v>0.0389</v>
      </c>
      <c r="I4370" s="28">
        <f>ROUND(G4370*H4370,6)</f>
        <v>0.43957</v>
      </c>
      <c r="L4370" s="30">
        <v>0</v>
      </c>
      <c r="M4370" s="31">
        <f>ROUND(ROUND(L4370,2)*ROUND(G4370,3),2)</f>
        <v>0</v>
      </c>
      <c r="N4370" s="28" t="s">
        <v>52</v>
      </c>
      <c r="O4370">
        <f>(M4370*21)/100</f>
        <v>0</v>
      </c>
      <c r="P4370" t="s">
        <v>47</v>
      </c>
    </row>
    <row r="4371" spans="1:5" ht="13.2" customHeight="1">
      <c r="A4371" s="32" t="s">
        <v>48</v>
      </c>
      <c r="E4371" s="33" t="s">
        <v>2904</v>
      </c>
    </row>
    <row r="4372" spans="1:5" ht="39.6" customHeight="1">
      <c r="A4372" s="32" t="s">
        <v>49</v>
      </c>
      <c r="E4372" s="34" t="s">
        <v>2905</v>
      </c>
    </row>
    <row r="4373" ht="13.2" customHeight="1">
      <c r="E4373" s="33" t="s">
        <v>43</v>
      </c>
    </row>
    <row r="4374" spans="1:16" ht="13.2" customHeight="1">
      <c r="A4374" t="s">
        <v>40</v>
      </c>
      <c r="B4374" s="10" t="s">
        <v>257</v>
      </c>
      <c r="C4374" s="10" t="s">
        <v>2906</v>
      </c>
      <c r="E4374" s="27" t="s">
        <v>2907</v>
      </c>
      <c r="F4374" s="28" t="s">
        <v>67</v>
      </c>
      <c r="G4374" s="29">
        <v>42</v>
      </c>
      <c r="H4374" s="28">
        <v>0.0035</v>
      </c>
      <c r="I4374" s="28">
        <f>ROUND(G4374*H4374,6)</f>
        <v>0.147</v>
      </c>
      <c r="L4374" s="30">
        <v>0</v>
      </c>
      <c r="M4374" s="31">
        <f>ROUND(ROUND(L4374,2)*ROUND(G4374,3),2)</f>
        <v>0</v>
      </c>
      <c r="N4374" s="28" t="s">
        <v>52</v>
      </c>
      <c r="O4374">
        <f>(M4374*21)/100</f>
        <v>0</v>
      </c>
      <c r="P4374" t="s">
        <v>47</v>
      </c>
    </row>
    <row r="4375" spans="1:5" ht="13.2" customHeight="1">
      <c r="A4375" s="32" t="s">
        <v>48</v>
      </c>
      <c r="E4375" s="33" t="s">
        <v>2907</v>
      </c>
    </row>
    <row r="4376" spans="1:5" ht="13.2" customHeight="1">
      <c r="A4376" s="32" t="s">
        <v>49</v>
      </c>
      <c r="E4376" s="34" t="s">
        <v>43</v>
      </c>
    </row>
    <row r="4377" ht="13.2" customHeight="1">
      <c r="E4377" s="33" t="s">
        <v>43</v>
      </c>
    </row>
    <row r="4378" spans="1:13" ht="13.2" customHeight="1">
      <c r="A4378" t="s">
        <v>37</v>
      </c>
      <c r="C4378" s="11" t="s">
        <v>267</v>
      </c>
      <c r="E4378" s="35" t="s">
        <v>268</v>
      </c>
      <c r="J4378" s="31">
        <f>0</f>
        <v>0</v>
      </c>
      <c r="K4378" s="31">
        <f>0</f>
        <v>0</v>
      </c>
      <c r="L4378" s="31">
        <f>0+L4379+L4383+L4387+L4391+L4395+L4399+L4403+L4407+L4411+L4415+L4419+L4423+L4427+L4431+L4435</f>
        <v>0</v>
      </c>
      <c r="M4378" s="31">
        <f>0+M4379+M4383+M4387+M4391+M4395+M4399+M4403+M4407+M4411+M4415+M4419+M4423+M4427+M4431+M4435</f>
        <v>0</v>
      </c>
    </row>
    <row r="4379" spans="1:16" ht="13.2" customHeight="1">
      <c r="A4379" t="s">
        <v>40</v>
      </c>
      <c r="B4379" s="10" t="s">
        <v>602</v>
      </c>
      <c r="C4379" s="10" t="s">
        <v>2908</v>
      </c>
      <c r="E4379" s="27" t="s">
        <v>2909</v>
      </c>
      <c r="F4379" s="28" t="s">
        <v>81</v>
      </c>
      <c r="G4379" s="29">
        <v>96</v>
      </c>
      <c r="H4379" s="28">
        <v>8E-05</v>
      </c>
      <c r="I4379" s="28">
        <f>ROUND(G4379*H4379,6)</f>
        <v>0.00768</v>
      </c>
      <c r="L4379" s="30">
        <v>0</v>
      </c>
      <c r="M4379" s="31">
        <f>ROUND(ROUND(L4379,2)*ROUND(G4379,3),2)</f>
        <v>0</v>
      </c>
      <c r="N4379" s="28" t="s">
        <v>52</v>
      </c>
      <c r="O4379">
        <f>(M4379*21)/100</f>
        <v>0</v>
      </c>
      <c r="P4379" t="s">
        <v>47</v>
      </c>
    </row>
    <row r="4380" spans="1:5" ht="13.2" customHeight="1">
      <c r="A4380" s="32" t="s">
        <v>48</v>
      </c>
      <c r="E4380" s="33" t="s">
        <v>2909</v>
      </c>
    </row>
    <row r="4381" spans="1:5" ht="13.2" customHeight="1">
      <c r="A4381" s="32" t="s">
        <v>49</v>
      </c>
      <c r="E4381" s="34" t="s">
        <v>43</v>
      </c>
    </row>
    <row r="4382" ht="13.2" customHeight="1">
      <c r="E4382" s="33" t="s">
        <v>43</v>
      </c>
    </row>
    <row r="4383" spans="1:16" ht="13.2" customHeight="1">
      <c r="A4383" t="s">
        <v>40</v>
      </c>
      <c r="B4383" s="10" t="s">
        <v>516</v>
      </c>
      <c r="C4383" s="10" t="s">
        <v>2910</v>
      </c>
      <c r="E4383" s="27" t="s">
        <v>2911</v>
      </c>
      <c r="F4383" s="28" t="s">
        <v>81</v>
      </c>
      <c r="G4383" s="29">
        <v>18</v>
      </c>
      <c r="H4383" s="28">
        <v>9E-05</v>
      </c>
      <c r="I4383" s="28">
        <f>ROUND(G4383*H4383,6)</f>
        <v>0.00162</v>
      </c>
      <c r="L4383" s="30">
        <v>0</v>
      </c>
      <c r="M4383" s="31">
        <f>ROUND(ROUND(L4383,2)*ROUND(G4383,3),2)</f>
        <v>0</v>
      </c>
      <c r="N4383" s="28" t="s">
        <v>52</v>
      </c>
      <c r="O4383">
        <f>(M4383*21)/100</f>
        <v>0</v>
      </c>
      <c r="P4383" t="s">
        <v>47</v>
      </c>
    </row>
    <row r="4384" spans="1:5" ht="13.2" customHeight="1">
      <c r="A4384" s="32" t="s">
        <v>48</v>
      </c>
      <c r="E4384" s="33" t="s">
        <v>2911</v>
      </c>
    </row>
    <row r="4385" spans="1:5" ht="13.2" customHeight="1">
      <c r="A4385" s="32" t="s">
        <v>49</v>
      </c>
      <c r="E4385" s="34" t="s">
        <v>43</v>
      </c>
    </row>
    <row r="4386" ht="13.2" customHeight="1">
      <c r="E4386" s="33" t="s">
        <v>43</v>
      </c>
    </row>
    <row r="4387" spans="1:16" ht="13.2" customHeight="1">
      <c r="A4387" t="s">
        <v>40</v>
      </c>
      <c r="B4387" s="10" t="s">
        <v>530</v>
      </c>
      <c r="C4387" s="10" t="s">
        <v>2912</v>
      </c>
      <c r="E4387" s="27" t="s">
        <v>2913</v>
      </c>
      <c r="F4387" s="28" t="s">
        <v>81</v>
      </c>
      <c r="G4387" s="29">
        <v>8</v>
      </c>
      <c r="H4387" s="28">
        <v>0.00098</v>
      </c>
      <c r="I4387" s="28">
        <f>ROUND(G4387*H4387,6)</f>
        <v>0.00784</v>
      </c>
      <c r="L4387" s="30">
        <v>0</v>
      </c>
      <c r="M4387" s="31">
        <f>ROUND(ROUND(L4387,2)*ROUND(G4387,3),2)</f>
        <v>0</v>
      </c>
      <c r="N4387" s="28" t="s">
        <v>52</v>
      </c>
      <c r="O4387">
        <f>(M4387*21)/100</f>
        <v>0</v>
      </c>
      <c r="P4387" t="s">
        <v>47</v>
      </c>
    </row>
    <row r="4388" spans="1:5" ht="13.2" customHeight="1">
      <c r="A4388" s="32" t="s">
        <v>48</v>
      </c>
      <c r="E4388" s="33" t="s">
        <v>2913</v>
      </c>
    </row>
    <row r="4389" spans="1:5" ht="13.2" customHeight="1">
      <c r="A4389" s="32" t="s">
        <v>49</v>
      </c>
      <c r="E4389" s="34" t="s">
        <v>43</v>
      </c>
    </row>
    <row r="4390" ht="13.2" customHeight="1">
      <c r="E4390" s="33" t="s">
        <v>43</v>
      </c>
    </row>
    <row r="4391" spans="1:16" ht="13.2" customHeight="1">
      <c r="A4391" t="s">
        <v>40</v>
      </c>
      <c r="B4391" s="10" t="s">
        <v>720</v>
      </c>
      <c r="C4391" s="10" t="s">
        <v>2914</v>
      </c>
      <c r="E4391" s="27" t="s">
        <v>2915</v>
      </c>
      <c r="F4391" s="28" t="s">
        <v>81</v>
      </c>
      <c r="G4391" s="29">
        <v>19</v>
      </c>
      <c r="H4391" s="28">
        <v>4E-05</v>
      </c>
      <c r="I4391" s="28">
        <f>ROUND(G4391*H4391,6)</f>
        <v>0.00076</v>
      </c>
      <c r="L4391" s="30">
        <v>0</v>
      </c>
      <c r="M4391" s="31">
        <f>ROUND(ROUND(L4391,2)*ROUND(G4391,3),2)</f>
        <v>0</v>
      </c>
      <c r="N4391" s="28" t="s">
        <v>52</v>
      </c>
      <c r="O4391">
        <f>(M4391*21)/100</f>
        <v>0</v>
      </c>
      <c r="P4391" t="s">
        <v>47</v>
      </c>
    </row>
    <row r="4392" spans="1:5" ht="13.2" customHeight="1">
      <c r="A4392" s="32" t="s">
        <v>48</v>
      </c>
      <c r="E4392" s="33" t="s">
        <v>2915</v>
      </c>
    </row>
    <row r="4393" spans="1:5" ht="13.2" customHeight="1">
      <c r="A4393" s="32" t="s">
        <v>49</v>
      </c>
      <c r="E4393" s="34" t="s">
        <v>43</v>
      </c>
    </row>
    <row r="4394" ht="13.2" customHeight="1">
      <c r="E4394" s="33" t="s">
        <v>43</v>
      </c>
    </row>
    <row r="4395" spans="1:16" ht="13.2" customHeight="1">
      <c r="A4395" t="s">
        <v>40</v>
      </c>
      <c r="B4395" s="10" t="s">
        <v>512</v>
      </c>
      <c r="C4395" s="10" t="s">
        <v>2916</v>
      </c>
      <c r="E4395" s="27" t="s">
        <v>2917</v>
      </c>
      <c r="F4395" s="28" t="s">
        <v>81</v>
      </c>
      <c r="G4395" s="29">
        <v>8</v>
      </c>
      <c r="H4395" s="28">
        <v>0.00011</v>
      </c>
      <c r="I4395" s="28">
        <f>ROUND(G4395*H4395,6)</f>
        <v>0.00088</v>
      </c>
      <c r="L4395" s="30">
        <v>0</v>
      </c>
      <c r="M4395" s="31">
        <f>ROUND(ROUND(L4395,2)*ROUND(G4395,3),2)</f>
        <v>0</v>
      </c>
      <c r="N4395" s="28" t="s">
        <v>52</v>
      </c>
      <c r="O4395">
        <f>(M4395*21)/100</f>
        <v>0</v>
      </c>
      <c r="P4395" t="s">
        <v>47</v>
      </c>
    </row>
    <row r="4396" spans="1:5" ht="13.2" customHeight="1">
      <c r="A4396" s="32" t="s">
        <v>48</v>
      </c>
      <c r="E4396" s="33" t="s">
        <v>2917</v>
      </c>
    </row>
    <row r="4397" spans="1:5" ht="13.2" customHeight="1">
      <c r="A4397" s="32" t="s">
        <v>49</v>
      </c>
      <c r="E4397" s="34" t="s">
        <v>43</v>
      </c>
    </row>
    <row r="4398" ht="13.2" customHeight="1">
      <c r="E4398" s="33" t="s">
        <v>43</v>
      </c>
    </row>
    <row r="4399" spans="1:16" ht="13.2" customHeight="1">
      <c r="A4399" t="s">
        <v>40</v>
      </c>
      <c r="B4399" s="10" t="s">
        <v>711</v>
      </c>
      <c r="C4399" s="10" t="s">
        <v>2918</v>
      </c>
      <c r="E4399" s="27" t="s">
        <v>2919</v>
      </c>
      <c r="F4399" s="28" t="s">
        <v>81</v>
      </c>
      <c r="G4399" s="29">
        <v>68</v>
      </c>
      <c r="H4399" s="28">
        <v>3E-05</v>
      </c>
      <c r="I4399" s="28">
        <f>ROUND(G4399*H4399,6)</f>
        <v>0.00204</v>
      </c>
      <c r="L4399" s="30">
        <v>0</v>
      </c>
      <c r="M4399" s="31">
        <f>ROUND(ROUND(L4399,2)*ROUND(G4399,3),2)</f>
        <v>0</v>
      </c>
      <c r="N4399" s="28" t="s">
        <v>52</v>
      </c>
      <c r="O4399">
        <f>(M4399*21)/100</f>
        <v>0</v>
      </c>
      <c r="P4399" t="s">
        <v>47</v>
      </c>
    </row>
    <row r="4400" spans="1:5" ht="13.2" customHeight="1">
      <c r="A4400" s="32" t="s">
        <v>48</v>
      </c>
      <c r="E4400" s="33" t="s">
        <v>2919</v>
      </c>
    </row>
    <row r="4401" spans="1:5" ht="13.2" customHeight="1">
      <c r="A4401" s="32" t="s">
        <v>49</v>
      </c>
      <c r="E4401" s="34" t="s">
        <v>43</v>
      </c>
    </row>
    <row r="4402" ht="13.2" customHeight="1">
      <c r="E4402" s="33" t="s">
        <v>43</v>
      </c>
    </row>
    <row r="4403" spans="1:16" ht="13.2" customHeight="1">
      <c r="A4403" t="s">
        <v>40</v>
      </c>
      <c r="B4403" s="10" t="s">
        <v>714</v>
      </c>
      <c r="C4403" s="10" t="s">
        <v>2920</v>
      </c>
      <c r="E4403" s="27" t="s">
        <v>2921</v>
      </c>
      <c r="F4403" s="28" t="s">
        <v>81</v>
      </c>
      <c r="G4403" s="29">
        <v>6</v>
      </c>
      <c r="H4403" s="28">
        <v>3E-05</v>
      </c>
      <c r="I4403" s="28">
        <f>ROUND(G4403*H4403,6)</f>
        <v>0.00018</v>
      </c>
      <c r="L4403" s="30">
        <v>0</v>
      </c>
      <c r="M4403" s="31">
        <f>ROUND(ROUND(L4403,2)*ROUND(G4403,3),2)</f>
        <v>0</v>
      </c>
      <c r="N4403" s="28" t="s">
        <v>52</v>
      </c>
      <c r="O4403">
        <f>(M4403*21)/100</f>
        <v>0</v>
      </c>
      <c r="P4403" t="s">
        <v>47</v>
      </c>
    </row>
    <row r="4404" spans="1:5" ht="13.2" customHeight="1">
      <c r="A4404" s="32" t="s">
        <v>48</v>
      </c>
      <c r="E4404" s="33" t="s">
        <v>2921</v>
      </c>
    </row>
    <row r="4405" spans="1:5" ht="13.2" customHeight="1">
      <c r="A4405" s="32" t="s">
        <v>49</v>
      </c>
      <c r="E4405" s="34" t="s">
        <v>43</v>
      </c>
    </row>
    <row r="4406" ht="13.2" customHeight="1">
      <c r="E4406" s="33" t="s">
        <v>43</v>
      </c>
    </row>
    <row r="4407" spans="1:16" ht="13.2" customHeight="1">
      <c r="A4407" t="s">
        <v>40</v>
      </c>
      <c r="B4407" s="10" t="s">
        <v>717</v>
      </c>
      <c r="C4407" s="10" t="s">
        <v>2922</v>
      </c>
      <c r="E4407" s="27" t="s">
        <v>2923</v>
      </c>
      <c r="F4407" s="28" t="s">
        <v>81</v>
      </c>
      <c r="G4407" s="29">
        <v>16</v>
      </c>
      <c r="H4407" s="28">
        <v>4E-05</v>
      </c>
      <c r="I4407" s="28">
        <f>ROUND(G4407*H4407,6)</f>
        <v>0.00064</v>
      </c>
      <c r="L4407" s="30">
        <v>0</v>
      </c>
      <c r="M4407" s="31">
        <f>ROUND(ROUND(L4407,2)*ROUND(G4407,3),2)</f>
        <v>0</v>
      </c>
      <c r="N4407" s="28" t="s">
        <v>52</v>
      </c>
      <c r="O4407">
        <f>(M4407*21)/100</f>
        <v>0</v>
      </c>
      <c r="P4407" t="s">
        <v>47</v>
      </c>
    </row>
    <row r="4408" spans="1:5" ht="13.2" customHeight="1">
      <c r="A4408" s="32" t="s">
        <v>48</v>
      </c>
      <c r="E4408" s="33" t="s">
        <v>2923</v>
      </c>
    </row>
    <row r="4409" spans="1:5" ht="13.2" customHeight="1">
      <c r="A4409" s="32" t="s">
        <v>49</v>
      </c>
      <c r="E4409" s="34" t="s">
        <v>43</v>
      </c>
    </row>
    <row r="4410" ht="13.2" customHeight="1">
      <c r="E4410" s="33" t="s">
        <v>43</v>
      </c>
    </row>
    <row r="4411" spans="1:16" ht="13.2" customHeight="1">
      <c r="A4411" t="s">
        <v>40</v>
      </c>
      <c r="B4411" s="10" t="s">
        <v>730</v>
      </c>
      <c r="C4411" s="10" t="s">
        <v>2924</v>
      </c>
      <c r="E4411" s="27" t="s">
        <v>2925</v>
      </c>
      <c r="F4411" s="28" t="s">
        <v>81</v>
      </c>
      <c r="G4411" s="29">
        <v>26</v>
      </c>
      <c r="H4411" s="28">
        <v>5E-05</v>
      </c>
      <c r="I4411" s="28">
        <f>ROUND(G4411*H4411,6)</f>
        <v>0.0013</v>
      </c>
      <c r="L4411" s="30">
        <v>0</v>
      </c>
      <c r="M4411" s="31">
        <f>ROUND(ROUND(L4411,2)*ROUND(G4411,3),2)</f>
        <v>0</v>
      </c>
      <c r="N4411" s="28" t="s">
        <v>52</v>
      </c>
      <c r="O4411">
        <f>(M4411*21)/100</f>
        <v>0</v>
      </c>
      <c r="P4411" t="s">
        <v>47</v>
      </c>
    </row>
    <row r="4412" spans="1:5" ht="13.2" customHeight="1">
      <c r="A4412" s="32" t="s">
        <v>48</v>
      </c>
      <c r="E4412" s="33" t="s">
        <v>2925</v>
      </c>
    </row>
    <row r="4413" spans="1:5" ht="13.2" customHeight="1">
      <c r="A4413" s="32" t="s">
        <v>49</v>
      </c>
      <c r="E4413" s="34" t="s">
        <v>43</v>
      </c>
    </row>
    <row r="4414" ht="13.2" customHeight="1">
      <c r="E4414" s="33" t="s">
        <v>43</v>
      </c>
    </row>
    <row r="4415" spans="1:16" ht="13.2" customHeight="1">
      <c r="A4415" t="s">
        <v>40</v>
      </c>
      <c r="B4415" s="10" t="s">
        <v>726</v>
      </c>
      <c r="C4415" s="10" t="s">
        <v>2926</v>
      </c>
      <c r="E4415" s="27" t="s">
        <v>2927</v>
      </c>
      <c r="F4415" s="28" t="s">
        <v>81</v>
      </c>
      <c r="G4415" s="29">
        <v>27</v>
      </c>
      <c r="H4415" s="28">
        <v>0.00027</v>
      </c>
      <c r="I4415" s="28">
        <f>ROUND(G4415*H4415,6)</f>
        <v>0.00729</v>
      </c>
      <c r="L4415" s="30">
        <v>0</v>
      </c>
      <c r="M4415" s="31">
        <f>ROUND(ROUND(L4415,2)*ROUND(G4415,3),2)</f>
        <v>0</v>
      </c>
      <c r="N4415" s="28" t="s">
        <v>52</v>
      </c>
      <c r="O4415">
        <f>(M4415*21)/100</f>
        <v>0</v>
      </c>
      <c r="P4415" t="s">
        <v>47</v>
      </c>
    </row>
    <row r="4416" spans="1:5" ht="13.2" customHeight="1">
      <c r="A4416" s="32" t="s">
        <v>48</v>
      </c>
      <c r="E4416" s="33" t="s">
        <v>2927</v>
      </c>
    </row>
    <row r="4417" spans="1:5" ht="13.2" customHeight="1">
      <c r="A4417" s="32" t="s">
        <v>49</v>
      </c>
      <c r="E4417" s="34" t="s">
        <v>43</v>
      </c>
    </row>
    <row r="4418" ht="13.2" customHeight="1">
      <c r="E4418" s="33" t="s">
        <v>43</v>
      </c>
    </row>
    <row r="4419" spans="1:16" ht="13.2" customHeight="1">
      <c r="A4419" t="s">
        <v>40</v>
      </c>
      <c r="B4419" s="10" t="s">
        <v>728</v>
      </c>
      <c r="C4419" s="10" t="s">
        <v>2928</v>
      </c>
      <c r="E4419" s="27" t="s">
        <v>2929</v>
      </c>
      <c r="F4419" s="28" t="s">
        <v>81</v>
      </c>
      <c r="G4419" s="29">
        <v>22</v>
      </c>
      <c r="H4419" s="28">
        <v>0.00072</v>
      </c>
      <c r="I4419" s="28">
        <f>ROUND(G4419*H4419,6)</f>
        <v>0.01584</v>
      </c>
      <c r="L4419" s="30">
        <v>0</v>
      </c>
      <c r="M4419" s="31">
        <f>ROUND(ROUND(L4419,2)*ROUND(G4419,3),2)</f>
        <v>0</v>
      </c>
      <c r="N4419" s="28" t="s">
        <v>52</v>
      </c>
      <c r="O4419">
        <f>(M4419*21)/100</f>
        <v>0</v>
      </c>
      <c r="P4419" t="s">
        <v>47</v>
      </c>
    </row>
    <row r="4420" spans="1:5" ht="13.2" customHeight="1">
      <c r="A4420" s="32" t="s">
        <v>48</v>
      </c>
      <c r="E4420" s="33" t="s">
        <v>2929</v>
      </c>
    </row>
    <row r="4421" spans="1:5" ht="13.2" customHeight="1">
      <c r="A4421" s="32" t="s">
        <v>49</v>
      </c>
      <c r="E4421" s="34" t="s">
        <v>43</v>
      </c>
    </row>
    <row r="4422" ht="13.2" customHeight="1">
      <c r="E4422" s="33" t="s">
        <v>43</v>
      </c>
    </row>
    <row r="4423" spans="1:16" ht="13.2" customHeight="1">
      <c r="A4423" t="s">
        <v>40</v>
      </c>
      <c r="B4423" s="10" t="s">
        <v>733</v>
      </c>
      <c r="C4423" s="10" t="s">
        <v>2930</v>
      </c>
      <c r="E4423" s="27" t="s">
        <v>2931</v>
      </c>
      <c r="F4423" s="28" t="s">
        <v>67</v>
      </c>
      <c r="G4423" s="29">
        <v>2</v>
      </c>
      <c r="H4423" s="28">
        <v>0.0045</v>
      </c>
      <c r="I4423" s="28">
        <f>ROUND(G4423*H4423,6)</f>
        <v>0.009</v>
      </c>
      <c r="L4423" s="30">
        <v>0</v>
      </c>
      <c r="M4423" s="31">
        <f>ROUND(ROUND(L4423,2)*ROUND(G4423,3),2)</f>
        <v>0</v>
      </c>
      <c r="N4423" s="28" t="s">
        <v>52</v>
      </c>
      <c r="O4423">
        <f>(M4423*21)/100</f>
        <v>0</v>
      </c>
      <c r="P4423" t="s">
        <v>47</v>
      </c>
    </row>
    <row r="4424" spans="1:5" ht="13.2" customHeight="1">
      <c r="A4424" s="32" t="s">
        <v>48</v>
      </c>
      <c r="E4424" s="33" t="s">
        <v>2931</v>
      </c>
    </row>
    <row r="4425" spans="1:5" ht="13.2" customHeight="1">
      <c r="A4425" s="32" t="s">
        <v>49</v>
      </c>
      <c r="E4425" s="34" t="s">
        <v>43</v>
      </c>
    </row>
    <row r="4426" ht="13.2" customHeight="1">
      <c r="E4426" s="33" t="s">
        <v>43</v>
      </c>
    </row>
    <row r="4427" spans="1:16" ht="13.2" customHeight="1">
      <c r="A4427" t="s">
        <v>40</v>
      </c>
      <c r="B4427" s="10" t="s">
        <v>723</v>
      </c>
      <c r="C4427" s="10" t="s">
        <v>2932</v>
      </c>
      <c r="E4427" s="27" t="s">
        <v>2933</v>
      </c>
      <c r="F4427" s="28" t="s">
        <v>81</v>
      </c>
      <c r="G4427" s="29">
        <v>49</v>
      </c>
      <c r="H4427" s="28">
        <v>9E-05</v>
      </c>
      <c r="I4427" s="28">
        <f>ROUND(G4427*H4427,6)</f>
        <v>0.00441</v>
      </c>
      <c r="L4427" s="30">
        <v>0</v>
      </c>
      <c r="M4427" s="31">
        <f>ROUND(ROUND(L4427,2)*ROUND(G4427,3),2)</f>
        <v>0</v>
      </c>
      <c r="N4427" s="28" t="s">
        <v>52</v>
      </c>
      <c r="O4427">
        <f>(M4427*21)/100</f>
        <v>0</v>
      </c>
      <c r="P4427" t="s">
        <v>47</v>
      </c>
    </row>
    <row r="4428" spans="1:5" ht="13.2" customHeight="1">
      <c r="A4428" s="32" t="s">
        <v>48</v>
      </c>
      <c r="E4428" s="33" t="s">
        <v>2934</v>
      </c>
    </row>
    <row r="4429" spans="1:5" ht="13.2" customHeight="1">
      <c r="A4429" s="32" t="s">
        <v>49</v>
      </c>
      <c r="E4429" s="34" t="s">
        <v>43</v>
      </c>
    </row>
    <row r="4430" ht="13.2" customHeight="1">
      <c r="E4430" s="33" t="s">
        <v>2935</v>
      </c>
    </row>
    <row r="4431" spans="1:16" ht="13.2" customHeight="1">
      <c r="A4431" t="s">
        <v>40</v>
      </c>
      <c r="B4431" s="10" t="s">
        <v>598</v>
      </c>
      <c r="C4431" s="10" t="s">
        <v>2936</v>
      </c>
      <c r="E4431" s="27" t="s">
        <v>2937</v>
      </c>
      <c r="F4431" s="28" t="s">
        <v>81</v>
      </c>
      <c r="G4431" s="29">
        <v>265</v>
      </c>
      <c r="H4431" s="28">
        <v>0</v>
      </c>
      <c r="I4431" s="28">
        <f>ROUND(G4431*H4431,6)</f>
        <v>0</v>
      </c>
      <c r="L4431" s="30">
        <v>0</v>
      </c>
      <c r="M4431" s="31">
        <f>ROUND(ROUND(L4431,2)*ROUND(G4431,3),2)</f>
        <v>0</v>
      </c>
      <c r="N4431" s="28" t="s">
        <v>52</v>
      </c>
      <c r="O4431">
        <f>(M4431*21)/100</f>
        <v>0</v>
      </c>
      <c r="P4431" t="s">
        <v>47</v>
      </c>
    </row>
    <row r="4432" spans="1:5" ht="13.2" customHeight="1">
      <c r="A4432" s="32" t="s">
        <v>48</v>
      </c>
      <c r="E4432" s="33" t="s">
        <v>2937</v>
      </c>
    </row>
    <row r="4433" spans="1:5" ht="13.2" customHeight="1">
      <c r="A4433" s="32" t="s">
        <v>49</v>
      </c>
      <c r="E4433" s="34" t="s">
        <v>43</v>
      </c>
    </row>
    <row r="4434" ht="13.2" customHeight="1">
      <c r="E4434" s="33" t="s">
        <v>2935</v>
      </c>
    </row>
    <row r="4435" spans="1:16" ht="13.2" customHeight="1">
      <c r="A4435" t="s">
        <v>40</v>
      </c>
      <c r="B4435" s="10" t="s">
        <v>607</v>
      </c>
      <c r="C4435" s="10" t="s">
        <v>280</v>
      </c>
      <c r="E4435" s="27" t="s">
        <v>281</v>
      </c>
      <c r="F4435" s="28" t="s">
        <v>148</v>
      </c>
      <c r="G4435" s="29">
        <v>0.06</v>
      </c>
      <c r="H4435" s="28">
        <v>0</v>
      </c>
      <c r="I4435" s="28">
        <f>ROUND(G4435*H4435,6)</f>
        <v>0</v>
      </c>
      <c r="L4435" s="30">
        <v>0</v>
      </c>
      <c r="M4435" s="31">
        <f>ROUND(ROUND(L4435,2)*ROUND(G4435,3),2)</f>
        <v>0</v>
      </c>
      <c r="N4435" s="28" t="s">
        <v>52</v>
      </c>
      <c r="O4435">
        <f>(M4435*21)/100</f>
        <v>0</v>
      </c>
      <c r="P4435" t="s">
        <v>47</v>
      </c>
    </row>
    <row r="4436" spans="1:5" ht="13.2" customHeight="1">
      <c r="A4436" s="32" t="s">
        <v>48</v>
      </c>
      <c r="E4436" s="33" t="s">
        <v>281</v>
      </c>
    </row>
    <row r="4437" spans="1:5" ht="13.2" customHeight="1">
      <c r="A4437" s="32" t="s">
        <v>49</v>
      </c>
      <c r="E4437" s="34" t="s">
        <v>43</v>
      </c>
    </row>
    <row r="4438" ht="13.2" customHeight="1">
      <c r="E4438" s="33" t="s">
        <v>282</v>
      </c>
    </row>
    <row r="4439" spans="1:13" ht="13.2" customHeight="1">
      <c r="A4439" t="s">
        <v>37</v>
      </c>
      <c r="C4439" s="11" t="s">
        <v>2938</v>
      </c>
      <c r="E4439" s="35" t="s">
        <v>2939</v>
      </c>
      <c r="J4439" s="31">
        <f>0</f>
        <v>0</v>
      </c>
      <c r="K4439" s="31">
        <f>0</f>
        <v>0</v>
      </c>
      <c r="L4439" s="31">
        <f>0+L4440+L4444+L4448+L4452+L4456+L4460+L4464+L4468+L4472+L4476+L4480+L4484+L4488+L4492+L4496+L4500+L4504+L4508+L4512+L4516+L4520</f>
        <v>0</v>
      </c>
      <c r="M4439" s="31">
        <f>0+M4440+M4444+M4448+M4452+M4456+M4460+M4464+M4468+M4472+M4476+M4480+M4484+M4488+M4492+M4496+M4500+M4504+M4508+M4512+M4516+M4520</f>
        <v>0</v>
      </c>
    </row>
    <row r="4440" spans="1:16" ht="13.2" customHeight="1">
      <c r="A4440" t="s">
        <v>40</v>
      </c>
      <c r="B4440" s="10" t="s">
        <v>534</v>
      </c>
      <c r="C4440" s="10" t="s">
        <v>2940</v>
      </c>
      <c r="E4440" s="27" t="s">
        <v>2941</v>
      </c>
      <c r="F4440" s="28" t="s">
        <v>67</v>
      </c>
      <c r="G4440" s="29">
        <v>1</v>
      </c>
      <c r="H4440" s="28">
        <v>0.00108</v>
      </c>
      <c r="I4440" s="28">
        <f>ROUND(G4440*H4440,6)</f>
        <v>0.00108</v>
      </c>
      <c r="L4440" s="30">
        <v>0</v>
      </c>
      <c r="M4440" s="31">
        <f>ROUND(ROUND(L4440,2)*ROUND(G4440,3),2)</f>
        <v>0</v>
      </c>
      <c r="N4440" s="28" t="s">
        <v>52</v>
      </c>
      <c r="O4440">
        <f>(M4440*21)/100</f>
        <v>0</v>
      </c>
      <c r="P4440" t="s">
        <v>47</v>
      </c>
    </row>
    <row r="4441" spans="1:5" ht="13.2" customHeight="1">
      <c r="A4441" s="32" t="s">
        <v>48</v>
      </c>
      <c r="E4441" s="33" t="s">
        <v>2941</v>
      </c>
    </row>
    <row r="4442" spans="1:5" ht="13.2" customHeight="1">
      <c r="A4442" s="32" t="s">
        <v>49</v>
      </c>
      <c r="E4442" s="34" t="s">
        <v>43</v>
      </c>
    </row>
    <row r="4443" ht="13.2" customHeight="1">
      <c r="E4443" s="33" t="s">
        <v>43</v>
      </c>
    </row>
    <row r="4444" spans="1:16" ht="13.2" customHeight="1">
      <c r="A4444" t="s">
        <v>40</v>
      </c>
      <c r="B4444" s="10" t="s">
        <v>615</v>
      </c>
      <c r="C4444" s="10" t="s">
        <v>2942</v>
      </c>
      <c r="E4444" s="27" t="s">
        <v>2943</v>
      </c>
      <c r="F4444" s="28" t="s">
        <v>67</v>
      </c>
      <c r="G4444" s="29">
        <v>1</v>
      </c>
      <c r="H4444" s="28">
        <v>0.00014</v>
      </c>
      <c r="I4444" s="28">
        <f>ROUND(G4444*H4444,6)</f>
        <v>0.00014</v>
      </c>
      <c r="L4444" s="30">
        <v>0</v>
      </c>
      <c r="M4444" s="31">
        <f>ROUND(ROUND(L4444,2)*ROUND(G4444,3),2)</f>
        <v>0</v>
      </c>
      <c r="N4444" s="28" t="s">
        <v>52</v>
      </c>
      <c r="O4444">
        <f>(M4444*21)/100</f>
        <v>0</v>
      </c>
      <c r="P4444" t="s">
        <v>47</v>
      </c>
    </row>
    <row r="4445" spans="1:5" ht="13.2" customHeight="1">
      <c r="A4445" s="32" t="s">
        <v>48</v>
      </c>
      <c r="E4445" s="33" t="s">
        <v>2943</v>
      </c>
    </row>
    <row r="4446" spans="1:5" ht="13.2" customHeight="1">
      <c r="A4446" s="32" t="s">
        <v>49</v>
      </c>
      <c r="E4446" s="34" t="s">
        <v>43</v>
      </c>
    </row>
    <row r="4447" ht="13.2" customHeight="1">
      <c r="E4447" s="33" t="s">
        <v>43</v>
      </c>
    </row>
    <row r="4448" spans="1:16" ht="13.2" customHeight="1">
      <c r="A4448" t="s">
        <v>40</v>
      </c>
      <c r="B4448" s="10" t="s">
        <v>545</v>
      </c>
      <c r="C4448" s="10" t="s">
        <v>2944</v>
      </c>
      <c r="E4448" s="27" t="s">
        <v>2945</v>
      </c>
      <c r="F4448" s="28" t="s">
        <v>67</v>
      </c>
      <c r="G4448" s="29">
        <v>4</v>
      </c>
      <c r="H4448" s="28">
        <v>0.00033</v>
      </c>
      <c r="I4448" s="28">
        <f>ROUND(G4448*H4448,6)</f>
        <v>0.00132</v>
      </c>
      <c r="L4448" s="30">
        <v>0</v>
      </c>
      <c r="M4448" s="31">
        <f>ROUND(ROUND(L4448,2)*ROUND(G4448,3),2)</f>
        <v>0</v>
      </c>
      <c r="N4448" s="28" t="s">
        <v>52</v>
      </c>
      <c r="O4448">
        <f>(M4448*21)/100</f>
        <v>0</v>
      </c>
      <c r="P4448" t="s">
        <v>47</v>
      </c>
    </row>
    <row r="4449" spans="1:5" ht="13.2" customHeight="1">
      <c r="A4449" s="32" t="s">
        <v>48</v>
      </c>
      <c r="E4449" s="33" t="s">
        <v>2945</v>
      </c>
    </row>
    <row r="4450" spans="1:5" ht="13.2" customHeight="1">
      <c r="A4450" s="32" t="s">
        <v>49</v>
      </c>
      <c r="E4450" s="34" t="s">
        <v>43</v>
      </c>
    </row>
    <row r="4451" ht="13.2" customHeight="1">
      <c r="E4451" s="33" t="s">
        <v>43</v>
      </c>
    </row>
    <row r="4452" spans="1:16" ht="13.2" customHeight="1">
      <c r="A4452" t="s">
        <v>40</v>
      </c>
      <c r="B4452" s="10" t="s">
        <v>631</v>
      </c>
      <c r="C4452" s="10" t="s">
        <v>2946</v>
      </c>
      <c r="E4452" s="27" t="s">
        <v>2947</v>
      </c>
      <c r="F4452" s="28" t="s">
        <v>67</v>
      </c>
      <c r="G4452" s="29">
        <v>1</v>
      </c>
      <c r="H4452" s="28">
        <v>0</v>
      </c>
      <c r="I4452" s="28">
        <f>ROUND(G4452*H4452,6)</f>
        <v>0</v>
      </c>
      <c r="L4452" s="30">
        <v>0</v>
      </c>
      <c r="M4452" s="31">
        <f>ROUND(ROUND(L4452,2)*ROUND(G4452,3),2)</f>
        <v>0</v>
      </c>
      <c r="N4452" s="28" t="s">
        <v>57</v>
      </c>
      <c r="O4452">
        <f>(M4452*21)/100</f>
        <v>0</v>
      </c>
      <c r="P4452" t="s">
        <v>47</v>
      </c>
    </row>
    <row r="4453" spans="1:5" ht="13.2" customHeight="1">
      <c r="A4453" s="32" t="s">
        <v>48</v>
      </c>
      <c r="E4453" s="33" t="s">
        <v>2947</v>
      </c>
    </row>
    <row r="4454" spans="1:5" ht="13.2" customHeight="1">
      <c r="A4454" s="32" t="s">
        <v>49</v>
      </c>
      <c r="E4454" s="34" t="s">
        <v>43</v>
      </c>
    </row>
    <row r="4455" ht="13.2" customHeight="1">
      <c r="E4455" s="33" t="s">
        <v>43</v>
      </c>
    </row>
    <row r="4456" spans="1:16" ht="13.2" customHeight="1">
      <c r="A4456" t="s">
        <v>40</v>
      </c>
      <c r="B4456" s="10" t="s">
        <v>498</v>
      </c>
      <c r="C4456" s="10" t="s">
        <v>2948</v>
      </c>
      <c r="E4456" s="27" t="s">
        <v>2949</v>
      </c>
      <c r="F4456" s="28" t="s">
        <v>67</v>
      </c>
      <c r="G4456" s="29">
        <v>1</v>
      </c>
      <c r="H4456" s="28">
        <v>0</v>
      </c>
      <c r="I4456" s="28">
        <f>ROUND(G4456*H4456,6)</f>
        <v>0</v>
      </c>
      <c r="L4456" s="30">
        <v>0</v>
      </c>
      <c r="M4456" s="31">
        <f>ROUND(ROUND(L4456,2)*ROUND(G4456,3),2)</f>
        <v>0</v>
      </c>
      <c r="N4456" s="28" t="s">
        <v>57</v>
      </c>
      <c r="O4456">
        <f>(M4456*21)/100</f>
        <v>0</v>
      </c>
      <c r="P4456" t="s">
        <v>47</v>
      </c>
    </row>
    <row r="4457" spans="1:5" ht="13.2" customHeight="1">
      <c r="A4457" s="32" t="s">
        <v>48</v>
      </c>
      <c r="E4457" s="33" t="s">
        <v>2949</v>
      </c>
    </row>
    <row r="4458" spans="1:5" ht="13.2" customHeight="1">
      <c r="A4458" s="32" t="s">
        <v>49</v>
      </c>
      <c r="E4458" s="34" t="s">
        <v>43</v>
      </c>
    </row>
    <row r="4459" ht="13.2" customHeight="1">
      <c r="E4459" s="33" t="s">
        <v>43</v>
      </c>
    </row>
    <row r="4460" spans="1:16" ht="13.2" customHeight="1">
      <c r="A4460" t="s">
        <v>40</v>
      </c>
      <c r="B4460" s="10" t="s">
        <v>523</v>
      </c>
      <c r="C4460" s="10" t="s">
        <v>2950</v>
      </c>
      <c r="E4460" s="27" t="s">
        <v>2951</v>
      </c>
      <c r="F4460" s="28" t="s">
        <v>81</v>
      </c>
      <c r="G4460" s="29">
        <v>30</v>
      </c>
      <c r="H4460" s="28">
        <v>0.00177</v>
      </c>
      <c r="I4460" s="28">
        <f>ROUND(G4460*H4460,6)</f>
        <v>0.0531</v>
      </c>
      <c r="L4460" s="30">
        <v>0</v>
      </c>
      <c r="M4460" s="31">
        <f>ROUND(ROUND(L4460,2)*ROUND(G4460,3),2)</f>
        <v>0</v>
      </c>
      <c r="N4460" s="28" t="s">
        <v>52</v>
      </c>
      <c r="O4460">
        <f>(M4460*21)/100</f>
        <v>0</v>
      </c>
      <c r="P4460" t="s">
        <v>47</v>
      </c>
    </row>
    <row r="4461" spans="1:5" ht="13.2" customHeight="1">
      <c r="A4461" s="32" t="s">
        <v>48</v>
      </c>
      <c r="E4461" s="33" t="s">
        <v>2951</v>
      </c>
    </row>
    <row r="4462" spans="1:5" ht="13.2" customHeight="1">
      <c r="A4462" s="32" t="s">
        <v>49</v>
      </c>
      <c r="E4462" s="34" t="s">
        <v>43</v>
      </c>
    </row>
    <row r="4463" ht="13.2" customHeight="1">
      <c r="E4463" s="33" t="s">
        <v>2952</v>
      </c>
    </row>
    <row r="4464" spans="1:16" ht="13.2" customHeight="1">
      <c r="A4464" t="s">
        <v>40</v>
      </c>
      <c r="B4464" s="10" t="s">
        <v>527</v>
      </c>
      <c r="C4464" s="10" t="s">
        <v>2953</v>
      </c>
      <c r="E4464" s="27" t="s">
        <v>2954</v>
      </c>
      <c r="F4464" s="28" t="s">
        <v>81</v>
      </c>
      <c r="G4464" s="29">
        <v>16</v>
      </c>
      <c r="H4464" s="28">
        <v>0.00277</v>
      </c>
      <c r="I4464" s="28">
        <f>ROUND(G4464*H4464,6)</f>
        <v>0.04432</v>
      </c>
      <c r="L4464" s="30">
        <v>0</v>
      </c>
      <c r="M4464" s="31">
        <f>ROUND(ROUND(L4464,2)*ROUND(G4464,3),2)</f>
        <v>0</v>
      </c>
      <c r="N4464" s="28" t="s">
        <v>52</v>
      </c>
      <c r="O4464">
        <f>(M4464*21)/100</f>
        <v>0</v>
      </c>
      <c r="P4464" t="s">
        <v>47</v>
      </c>
    </row>
    <row r="4465" spans="1:5" ht="13.2" customHeight="1">
      <c r="A4465" s="32" t="s">
        <v>48</v>
      </c>
      <c r="E4465" s="33" t="s">
        <v>2954</v>
      </c>
    </row>
    <row r="4466" spans="1:5" ht="13.2" customHeight="1">
      <c r="A4466" s="32" t="s">
        <v>49</v>
      </c>
      <c r="E4466" s="34" t="s">
        <v>43</v>
      </c>
    </row>
    <row r="4467" ht="13.2" customHeight="1">
      <c r="E4467" s="33" t="s">
        <v>2952</v>
      </c>
    </row>
    <row r="4468" spans="1:16" ht="13.2" customHeight="1">
      <c r="A4468" t="s">
        <v>40</v>
      </c>
      <c r="B4468" s="10" t="s">
        <v>538</v>
      </c>
      <c r="C4468" s="10" t="s">
        <v>2955</v>
      </c>
      <c r="E4468" s="27" t="s">
        <v>2956</v>
      </c>
      <c r="F4468" s="28" t="s">
        <v>81</v>
      </c>
      <c r="G4468" s="29">
        <v>5</v>
      </c>
      <c r="H4468" s="28">
        <v>0.00059</v>
      </c>
      <c r="I4468" s="28">
        <f>ROUND(G4468*H4468,6)</f>
        <v>0.00295</v>
      </c>
      <c r="L4468" s="30">
        <v>0</v>
      </c>
      <c r="M4468" s="31">
        <f>ROUND(ROUND(L4468,2)*ROUND(G4468,3),2)</f>
        <v>0</v>
      </c>
      <c r="N4468" s="28" t="s">
        <v>52</v>
      </c>
      <c r="O4468">
        <f>(M4468*21)/100</f>
        <v>0</v>
      </c>
      <c r="P4468" t="s">
        <v>47</v>
      </c>
    </row>
    <row r="4469" spans="1:5" ht="13.2" customHeight="1">
      <c r="A4469" s="32" t="s">
        <v>48</v>
      </c>
      <c r="E4469" s="33" t="s">
        <v>2956</v>
      </c>
    </row>
    <row r="4470" spans="1:5" ht="13.2" customHeight="1">
      <c r="A4470" s="32" t="s">
        <v>49</v>
      </c>
      <c r="E4470" s="34" t="s">
        <v>43</v>
      </c>
    </row>
    <row r="4471" ht="13.2" customHeight="1">
      <c r="E4471" s="33" t="s">
        <v>2952</v>
      </c>
    </row>
    <row r="4472" spans="1:16" ht="13.2" customHeight="1">
      <c r="A4472" t="s">
        <v>40</v>
      </c>
      <c r="B4472" s="10" t="s">
        <v>519</v>
      </c>
      <c r="C4472" s="10" t="s">
        <v>2957</v>
      </c>
      <c r="E4472" s="27" t="s">
        <v>2958</v>
      </c>
      <c r="F4472" s="28" t="s">
        <v>81</v>
      </c>
      <c r="G4472" s="29">
        <v>81</v>
      </c>
      <c r="H4472" s="28">
        <v>0.00121</v>
      </c>
      <c r="I4472" s="28">
        <f>ROUND(G4472*H4472,6)</f>
        <v>0.09801</v>
      </c>
      <c r="L4472" s="30">
        <v>0</v>
      </c>
      <c r="M4472" s="31">
        <f>ROUND(ROUND(L4472,2)*ROUND(G4472,3),2)</f>
        <v>0</v>
      </c>
      <c r="N4472" s="28" t="s">
        <v>52</v>
      </c>
      <c r="O4472">
        <f>(M4472*21)/100</f>
        <v>0</v>
      </c>
      <c r="P4472" t="s">
        <v>47</v>
      </c>
    </row>
    <row r="4473" spans="1:5" ht="13.2" customHeight="1">
      <c r="A4473" s="32" t="s">
        <v>48</v>
      </c>
      <c r="E4473" s="33" t="s">
        <v>2958</v>
      </c>
    </row>
    <row r="4474" spans="1:5" ht="13.2" customHeight="1">
      <c r="A4474" s="32" t="s">
        <v>49</v>
      </c>
      <c r="E4474" s="34" t="s">
        <v>43</v>
      </c>
    </row>
    <row r="4475" ht="13.2" customHeight="1">
      <c r="E4475" s="33" t="s">
        <v>2952</v>
      </c>
    </row>
    <row r="4476" spans="1:16" ht="13.2" customHeight="1">
      <c r="A4476" t="s">
        <v>40</v>
      </c>
      <c r="B4476" s="10" t="s">
        <v>611</v>
      </c>
      <c r="C4476" s="10" t="s">
        <v>2959</v>
      </c>
      <c r="E4476" s="27" t="s">
        <v>2960</v>
      </c>
      <c r="F4476" s="28" t="s">
        <v>81</v>
      </c>
      <c r="G4476" s="29">
        <v>30</v>
      </c>
      <c r="H4476" s="28">
        <v>0.00029</v>
      </c>
      <c r="I4476" s="28">
        <f>ROUND(G4476*H4476,6)</f>
        <v>0.0087</v>
      </c>
      <c r="L4476" s="30">
        <v>0</v>
      </c>
      <c r="M4476" s="31">
        <f>ROUND(ROUND(L4476,2)*ROUND(G4476,3),2)</f>
        <v>0</v>
      </c>
      <c r="N4476" s="28" t="s">
        <v>52</v>
      </c>
      <c r="O4476">
        <f>(M4476*21)/100</f>
        <v>0</v>
      </c>
      <c r="P4476" t="s">
        <v>47</v>
      </c>
    </row>
    <row r="4477" spans="1:5" ht="13.2" customHeight="1">
      <c r="A4477" s="32" t="s">
        <v>48</v>
      </c>
      <c r="E4477" s="33" t="s">
        <v>2960</v>
      </c>
    </row>
    <row r="4478" spans="1:5" ht="13.2" customHeight="1">
      <c r="A4478" s="32" t="s">
        <v>49</v>
      </c>
      <c r="E4478" s="34" t="s">
        <v>43</v>
      </c>
    </row>
    <row r="4479" ht="13.2" customHeight="1">
      <c r="E4479" s="33" t="s">
        <v>2952</v>
      </c>
    </row>
    <row r="4480" spans="1:16" ht="13.2" customHeight="1">
      <c r="A4480" t="s">
        <v>40</v>
      </c>
      <c r="B4480" s="10" t="s">
        <v>541</v>
      </c>
      <c r="C4480" s="10" t="s">
        <v>2961</v>
      </c>
      <c r="E4480" s="27" t="s">
        <v>2962</v>
      </c>
      <c r="F4480" s="28" t="s">
        <v>81</v>
      </c>
      <c r="G4480" s="29">
        <v>19</v>
      </c>
      <c r="H4480" s="28">
        <v>0.00035</v>
      </c>
      <c r="I4480" s="28">
        <f>ROUND(G4480*H4480,6)</f>
        <v>0.00665</v>
      </c>
      <c r="L4480" s="30">
        <v>0</v>
      </c>
      <c r="M4480" s="31">
        <f>ROUND(ROUND(L4480,2)*ROUND(G4480,3),2)</f>
        <v>0</v>
      </c>
      <c r="N4480" s="28" t="s">
        <v>52</v>
      </c>
      <c r="O4480">
        <f>(M4480*21)/100</f>
        <v>0</v>
      </c>
      <c r="P4480" t="s">
        <v>47</v>
      </c>
    </row>
    <row r="4481" spans="1:5" ht="13.2" customHeight="1">
      <c r="A4481" s="32" t="s">
        <v>48</v>
      </c>
      <c r="E4481" s="33" t="s">
        <v>2962</v>
      </c>
    </row>
    <row r="4482" spans="1:5" ht="13.2" customHeight="1">
      <c r="A4482" s="32" t="s">
        <v>49</v>
      </c>
      <c r="E4482" s="34" t="s">
        <v>43</v>
      </c>
    </row>
    <row r="4483" ht="13.2" customHeight="1">
      <c r="E4483" s="33" t="s">
        <v>2952</v>
      </c>
    </row>
    <row r="4484" spans="1:16" ht="13.2" customHeight="1">
      <c r="A4484" t="s">
        <v>40</v>
      </c>
      <c r="B4484" s="10" t="s">
        <v>549</v>
      </c>
      <c r="C4484" s="10" t="s">
        <v>2963</v>
      </c>
      <c r="E4484" s="27" t="s">
        <v>2964</v>
      </c>
      <c r="F4484" s="28" t="s">
        <v>67</v>
      </c>
      <c r="G4484" s="29">
        <v>16</v>
      </c>
      <c r="H4484" s="28">
        <v>0</v>
      </c>
      <c r="I4484" s="28">
        <f>ROUND(G4484*H4484,6)</f>
        <v>0</v>
      </c>
      <c r="L4484" s="30">
        <v>0</v>
      </c>
      <c r="M4484" s="31">
        <f>ROUND(ROUND(L4484,2)*ROUND(G4484,3),2)</f>
        <v>0</v>
      </c>
      <c r="N4484" s="28" t="s">
        <v>52</v>
      </c>
      <c r="O4484">
        <f>(M4484*21)/100</f>
        <v>0</v>
      </c>
      <c r="P4484" t="s">
        <v>47</v>
      </c>
    </row>
    <row r="4485" spans="1:5" ht="13.2" customHeight="1">
      <c r="A4485" s="32" t="s">
        <v>48</v>
      </c>
      <c r="E4485" s="33" t="s">
        <v>2964</v>
      </c>
    </row>
    <row r="4486" spans="1:5" ht="13.2" customHeight="1">
      <c r="A4486" s="32" t="s">
        <v>49</v>
      </c>
      <c r="E4486" s="34" t="s">
        <v>43</v>
      </c>
    </row>
    <row r="4487" ht="13.2" customHeight="1">
      <c r="E4487" s="33" t="s">
        <v>2965</v>
      </c>
    </row>
    <row r="4488" spans="1:16" ht="13.2" customHeight="1">
      <c r="A4488" t="s">
        <v>40</v>
      </c>
      <c r="B4488" s="10" t="s">
        <v>619</v>
      </c>
      <c r="C4488" s="10" t="s">
        <v>2966</v>
      </c>
      <c r="E4488" s="27" t="s">
        <v>2967</v>
      </c>
      <c r="F4488" s="28" t="s">
        <v>67</v>
      </c>
      <c r="G4488" s="29">
        <v>11</v>
      </c>
      <c r="H4488" s="28">
        <v>0</v>
      </c>
      <c r="I4488" s="28">
        <f>ROUND(G4488*H4488,6)</f>
        <v>0</v>
      </c>
      <c r="L4488" s="30">
        <v>0</v>
      </c>
      <c r="M4488" s="31">
        <f>ROUND(ROUND(L4488,2)*ROUND(G4488,3),2)</f>
        <v>0</v>
      </c>
      <c r="N4488" s="28" t="s">
        <v>52</v>
      </c>
      <c r="O4488">
        <f>(M4488*21)/100</f>
        <v>0</v>
      </c>
      <c r="P4488" t="s">
        <v>47</v>
      </c>
    </row>
    <row r="4489" spans="1:5" ht="13.2" customHeight="1">
      <c r="A4489" s="32" t="s">
        <v>48</v>
      </c>
      <c r="E4489" s="33" t="s">
        <v>2967</v>
      </c>
    </row>
    <row r="4490" spans="1:5" ht="13.2" customHeight="1">
      <c r="A4490" s="32" t="s">
        <v>49</v>
      </c>
      <c r="E4490" s="34" t="s">
        <v>43</v>
      </c>
    </row>
    <row r="4491" ht="13.2" customHeight="1">
      <c r="E4491" s="33" t="s">
        <v>2965</v>
      </c>
    </row>
    <row r="4492" spans="1:16" ht="13.2" customHeight="1">
      <c r="A4492" t="s">
        <v>40</v>
      </c>
      <c r="B4492" s="10" t="s">
        <v>495</v>
      </c>
      <c r="C4492" s="10" t="s">
        <v>2968</v>
      </c>
      <c r="E4492" s="27" t="s">
        <v>2969</v>
      </c>
      <c r="F4492" s="28" t="s">
        <v>67</v>
      </c>
      <c r="G4492" s="29">
        <v>17</v>
      </c>
      <c r="H4492" s="28">
        <v>0</v>
      </c>
      <c r="I4492" s="28">
        <f>ROUND(G4492*H4492,6)</f>
        <v>0</v>
      </c>
      <c r="L4492" s="30">
        <v>0</v>
      </c>
      <c r="M4492" s="31">
        <f>ROUND(ROUND(L4492,2)*ROUND(G4492,3),2)</f>
        <v>0</v>
      </c>
      <c r="N4492" s="28" t="s">
        <v>52</v>
      </c>
      <c r="O4492">
        <f>(M4492*21)/100</f>
        <v>0</v>
      </c>
      <c r="P4492" t="s">
        <v>47</v>
      </c>
    </row>
    <row r="4493" spans="1:5" ht="13.2" customHeight="1">
      <c r="A4493" s="32" t="s">
        <v>48</v>
      </c>
      <c r="E4493" s="33" t="s">
        <v>2969</v>
      </c>
    </row>
    <row r="4494" spans="1:5" ht="13.2" customHeight="1">
      <c r="A4494" s="32" t="s">
        <v>49</v>
      </c>
      <c r="E4494" s="34" t="s">
        <v>43</v>
      </c>
    </row>
    <row r="4495" ht="13.2" customHeight="1">
      <c r="E4495" s="33" t="s">
        <v>2965</v>
      </c>
    </row>
    <row r="4496" spans="1:16" ht="13.2" customHeight="1">
      <c r="A4496" t="s">
        <v>40</v>
      </c>
      <c r="B4496" s="10" t="s">
        <v>624</v>
      </c>
      <c r="C4496" s="10" t="s">
        <v>2970</v>
      </c>
      <c r="E4496" s="27" t="s">
        <v>2971</v>
      </c>
      <c r="F4496" s="28" t="s">
        <v>67</v>
      </c>
      <c r="G4496" s="29">
        <v>4</v>
      </c>
      <c r="H4496" s="28">
        <v>0.0064</v>
      </c>
      <c r="I4496" s="28">
        <f>ROUND(G4496*H4496,6)</f>
        <v>0.0256</v>
      </c>
      <c r="L4496" s="30">
        <v>0</v>
      </c>
      <c r="M4496" s="31">
        <f>ROUND(ROUND(L4496,2)*ROUND(G4496,3),2)</f>
        <v>0</v>
      </c>
      <c r="N4496" s="28" t="s">
        <v>52</v>
      </c>
      <c r="O4496">
        <f>(M4496*21)/100</f>
        <v>0</v>
      </c>
      <c r="P4496" t="s">
        <v>47</v>
      </c>
    </row>
    <row r="4497" spans="1:5" ht="13.2" customHeight="1">
      <c r="A4497" s="32" t="s">
        <v>48</v>
      </c>
      <c r="E4497" s="33" t="s">
        <v>2971</v>
      </c>
    </row>
    <row r="4498" spans="1:5" ht="13.2" customHeight="1">
      <c r="A4498" s="32" t="s">
        <v>49</v>
      </c>
      <c r="E4498" s="34" t="s">
        <v>43</v>
      </c>
    </row>
    <row r="4499" ht="13.2" customHeight="1">
      <c r="E4499" s="33" t="s">
        <v>43</v>
      </c>
    </row>
    <row r="4500" spans="1:16" ht="13.2" customHeight="1">
      <c r="A4500" t="s">
        <v>40</v>
      </c>
      <c r="B4500" s="10" t="s">
        <v>501</v>
      </c>
      <c r="C4500" s="10" t="s">
        <v>2972</v>
      </c>
      <c r="E4500" s="27" t="s">
        <v>2973</v>
      </c>
      <c r="F4500" s="28" t="s">
        <v>67</v>
      </c>
      <c r="G4500" s="29">
        <v>1</v>
      </c>
      <c r="H4500" s="28">
        <v>0.00034</v>
      </c>
      <c r="I4500" s="28">
        <f>ROUND(G4500*H4500,6)</f>
        <v>0.00034</v>
      </c>
      <c r="L4500" s="30">
        <v>0</v>
      </c>
      <c r="M4500" s="31">
        <f>ROUND(ROUND(L4500,2)*ROUND(G4500,3),2)</f>
        <v>0</v>
      </c>
      <c r="N4500" s="28" t="s">
        <v>52</v>
      </c>
      <c r="O4500">
        <f>(M4500*21)/100</f>
        <v>0</v>
      </c>
      <c r="P4500" t="s">
        <v>47</v>
      </c>
    </row>
    <row r="4501" spans="1:5" ht="13.2" customHeight="1">
      <c r="A4501" s="32" t="s">
        <v>48</v>
      </c>
      <c r="E4501" s="33" t="s">
        <v>2973</v>
      </c>
    </row>
    <row r="4502" spans="1:5" ht="13.2" customHeight="1">
      <c r="A4502" s="32" t="s">
        <v>49</v>
      </c>
      <c r="E4502" s="34" t="s">
        <v>43</v>
      </c>
    </row>
    <row r="4503" ht="13.2" customHeight="1">
      <c r="E4503" s="33" t="s">
        <v>43</v>
      </c>
    </row>
    <row r="4504" spans="1:16" ht="13.2" customHeight="1">
      <c r="A4504" t="s">
        <v>40</v>
      </c>
      <c r="B4504" s="10" t="s">
        <v>628</v>
      </c>
      <c r="C4504" s="10" t="s">
        <v>2974</v>
      </c>
      <c r="E4504" s="27" t="s">
        <v>2975</v>
      </c>
      <c r="F4504" s="28" t="s">
        <v>67</v>
      </c>
      <c r="G4504" s="29">
        <v>4</v>
      </c>
      <c r="H4504" s="28">
        <v>0.00029</v>
      </c>
      <c r="I4504" s="28">
        <f>ROUND(G4504*H4504,6)</f>
        <v>0.00116</v>
      </c>
      <c r="L4504" s="30">
        <v>0</v>
      </c>
      <c r="M4504" s="31">
        <f>ROUND(ROUND(L4504,2)*ROUND(G4504,3),2)</f>
        <v>0</v>
      </c>
      <c r="N4504" s="28" t="s">
        <v>52</v>
      </c>
      <c r="O4504">
        <f>(M4504*21)/100</f>
        <v>0</v>
      </c>
      <c r="P4504" t="s">
        <v>47</v>
      </c>
    </row>
    <row r="4505" spans="1:5" ht="13.2" customHeight="1">
      <c r="A4505" s="32" t="s">
        <v>48</v>
      </c>
      <c r="E4505" s="33" t="s">
        <v>2975</v>
      </c>
    </row>
    <row r="4506" spans="1:5" ht="13.2" customHeight="1">
      <c r="A4506" s="32" t="s">
        <v>49</v>
      </c>
      <c r="E4506" s="34" t="s">
        <v>43</v>
      </c>
    </row>
    <row r="4507" ht="13.2" customHeight="1">
      <c r="E4507" s="33" t="s">
        <v>43</v>
      </c>
    </row>
    <row r="4508" spans="1:16" ht="13.2" customHeight="1">
      <c r="A4508" t="s">
        <v>40</v>
      </c>
      <c r="B4508" s="10" t="s">
        <v>491</v>
      </c>
      <c r="C4508" s="10" t="s">
        <v>2976</v>
      </c>
      <c r="E4508" s="27" t="s">
        <v>2977</v>
      </c>
      <c r="F4508" s="28" t="s">
        <v>67</v>
      </c>
      <c r="G4508" s="29">
        <v>2</v>
      </c>
      <c r="H4508" s="28">
        <v>0</v>
      </c>
      <c r="I4508" s="28">
        <f>ROUND(G4508*H4508,6)</f>
        <v>0</v>
      </c>
      <c r="L4508" s="30">
        <v>0</v>
      </c>
      <c r="M4508" s="31">
        <f>ROUND(ROUND(L4508,2)*ROUND(G4508,3),2)</f>
        <v>0</v>
      </c>
      <c r="N4508" s="28" t="s">
        <v>57</v>
      </c>
      <c r="O4508">
        <f>(M4508*21)/100</f>
        <v>0</v>
      </c>
      <c r="P4508" t="s">
        <v>47</v>
      </c>
    </row>
    <row r="4509" spans="1:5" ht="13.2" customHeight="1">
      <c r="A4509" s="32" t="s">
        <v>48</v>
      </c>
      <c r="E4509" s="33" t="s">
        <v>2977</v>
      </c>
    </row>
    <row r="4510" spans="1:5" ht="13.2" customHeight="1">
      <c r="A4510" s="32" t="s">
        <v>49</v>
      </c>
      <c r="E4510" s="34" t="s">
        <v>43</v>
      </c>
    </row>
    <row r="4511" ht="13.2" customHeight="1">
      <c r="E4511" s="33" t="s">
        <v>43</v>
      </c>
    </row>
    <row r="4512" spans="1:16" ht="13.2" customHeight="1">
      <c r="A4512" t="s">
        <v>40</v>
      </c>
      <c r="B4512" s="10" t="s">
        <v>635</v>
      </c>
      <c r="C4512" s="10" t="s">
        <v>2978</v>
      </c>
      <c r="E4512" s="27" t="s">
        <v>2979</v>
      </c>
      <c r="F4512" s="28" t="s">
        <v>81</v>
      </c>
      <c r="G4512" s="29">
        <v>165</v>
      </c>
      <c r="H4512" s="28">
        <v>0</v>
      </c>
      <c r="I4512" s="28">
        <f>ROUND(G4512*H4512,6)</f>
        <v>0</v>
      </c>
      <c r="L4512" s="30">
        <v>0</v>
      </c>
      <c r="M4512" s="31">
        <f>ROUND(ROUND(L4512,2)*ROUND(G4512,3),2)</f>
        <v>0</v>
      </c>
      <c r="N4512" s="28" t="s">
        <v>52</v>
      </c>
      <c r="O4512">
        <f>(M4512*21)/100</f>
        <v>0</v>
      </c>
      <c r="P4512" t="s">
        <v>47</v>
      </c>
    </row>
    <row r="4513" spans="1:5" ht="13.2" customHeight="1">
      <c r="A4513" s="32" t="s">
        <v>48</v>
      </c>
      <c r="E4513" s="33" t="s">
        <v>2979</v>
      </c>
    </row>
    <row r="4514" spans="1:5" ht="13.2" customHeight="1">
      <c r="A4514" s="32" t="s">
        <v>49</v>
      </c>
      <c r="E4514" s="34" t="s">
        <v>43</v>
      </c>
    </row>
    <row r="4515" ht="13.2" customHeight="1">
      <c r="E4515" s="33" t="s">
        <v>2980</v>
      </c>
    </row>
    <row r="4516" spans="1:16" ht="13.2" customHeight="1">
      <c r="A4516" t="s">
        <v>40</v>
      </c>
      <c r="B4516" s="10" t="s">
        <v>641</v>
      </c>
      <c r="C4516" s="10" t="s">
        <v>2981</v>
      </c>
      <c r="E4516" s="27" t="s">
        <v>2982</v>
      </c>
      <c r="F4516" s="28" t="s">
        <v>81</v>
      </c>
      <c r="G4516" s="29">
        <v>16</v>
      </c>
      <c r="H4516" s="28">
        <v>0</v>
      </c>
      <c r="I4516" s="28">
        <f>ROUND(G4516*H4516,6)</f>
        <v>0</v>
      </c>
      <c r="L4516" s="30">
        <v>0</v>
      </c>
      <c r="M4516" s="31">
        <f>ROUND(ROUND(L4516,2)*ROUND(G4516,3),2)</f>
        <v>0</v>
      </c>
      <c r="N4516" s="28" t="s">
        <v>52</v>
      </c>
      <c r="O4516">
        <f>(M4516*21)/100</f>
        <v>0</v>
      </c>
      <c r="P4516" t="s">
        <v>47</v>
      </c>
    </row>
    <row r="4517" spans="1:5" ht="13.2" customHeight="1">
      <c r="A4517" s="32" t="s">
        <v>48</v>
      </c>
      <c r="E4517" s="33" t="s">
        <v>2982</v>
      </c>
    </row>
    <row r="4518" spans="1:5" ht="13.2" customHeight="1">
      <c r="A4518" s="32" t="s">
        <v>49</v>
      </c>
      <c r="E4518" s="34" t="s">
        <v>43</v>
      </c>
    </row>
    <row r="4519" ht="13.2" customHeight="1">
      <c r="E4519" s="33" t="s">
        <v>2980</v>
      </c>
    </row>
    <row r="4520" spans="1:16" ht="13.2" customHeight="1">
      <c r="A4520" t="s">
        <v>40</v>
      </c>
      <c r="B4520" s="10" t="s">
        <v>736</v>
      </c>
      <c r="C4520" s="10" t="s">
        <v>2983</v>
      </c>
      <c r="E4520" s="27" t="s">
        <v>2984</v>
      </c>
      <c r="F4520" s="28" t="s">
        <v>148</v>
      </c>
      <c r="G4520" s="29">
        <v>0.243</v>
      </c>
      <c r="H4520" s="28">
        <v>0</v>
      </c>
      <c r="I4520" s="28">
        <f>ROUND(G4520*H4520,6)</f>
        <v>0</v>
      </c>
      <c r="L4520" s="30">
        <v>0</v>
      </c>
      <c r="M4520" s="31">
        <f>ROUND(ROUND(L4520,2)*ROUND(G4520,3),2)</f>
        <v>0</v>
      </c>
      <c r="N4520" s="28" t="s">
        <v>52</v>
      </c>
      <c r="O4520">
        <f>(M4520*21)/100</f>
        <v>0</v>
      </c>
      <c r="P4520" t="s">
        <v>47</v>
      </c>
    </row>
    <row r="4521" spans="1:5" ht="13.2" customHeight="1">
      <c r="A4521" s="32" t="s">
        <v>48</v>
      </c>
      <c r="E4521" s="33" t="s">
        <v>2984</v>
      </c>
    </row>
    <row r="4522" spans="1:5" ht="13.2" customHeight="1">
      <c r="A4522" s="32" t="s">
        <v>49</v>
      </c>
      <c r="E4522" s="34" t="s">
        <v>43</v>
      </c>
    </row>
    <row r="4523" ht="13.2" customHeight="1">
      <c r="E4523" s="33" t="s">
        <v>948</v>
      </c>
    </row>
    <row r="4524" spans="1:13" ht="13.2" customHeight="1">
      <c r="A4524" t="s">
        <v>37</v>
      </c>
      <c r="C4524" s="11" t="s">
        <v>2651</v>
      </c>
      <c r="E4524" s="35" t="s">
        <v>2652</v>
      </c>
      <c r="J4524" s="31">
        <f>0</f>
        <v>0</v>
      </c>
      <c r="K4524" s="31">
        <f>0</f>
        <v>0</v>
      </c>
      <c r="L4524" s="31">
        <f>0+L4525+L4529+L4533+L4537+L4541+L4545+L4549+L4553+L4557+L4561+L4565+L4569+L4573+L4577+L4581+L4585+L4589+L4593+L4597+L4601+L4605+L4609+L4613+L4617+L4621+L4625+L4629+L4633+L4637+L4641+L4645+L4649+L4653+L4657+L4661+L4665+L4669+L4673+L4677+L4681+L4685+L4689+L4693+L4697+L4701+L4705+L4709+L4713+L4717+L4721+L4725+L4729+L4733+L4737+L4741</f>
        <v>0</v>
      </c>
      <c r="M4524" s="31">
        <f>0+M4525+M4529+M4533+M4537+M4541+M4545+M4549+M4553+M4557+M4561+M4565+M4569+M4573+M4577+M4581+M4585+M4589+M4593+M4597+M4601+M4605+M4609+M4613+M4617+M4621+M4625+M4629+M4633+M4637+M4641+M4645+M4649+M4653+M4657+M4661+M4665+M4669+M4673+M4677+M4681+M4685+M4689+M4693+M4697+M4701+M4705+M4709+M4713+M4717+M4721+M4725+M4729+M4733+M4737+M4741</f>
        <v>0</v>
      </c>
    </row>
    <row r="4525" spans="1:16" ht="13.2" customHeight="1">
      <c r="A4525" t="s">
        <v>40</v>
      </c>
      <c r="B4525" s="10" t="s">
        <v>853</v>
      </c>
      <c r="C4525" s="10" t="s">
        <v>2985</v>
      </c>
      <c r="E4525" s="27" t="s">
        <v>2986</v>
      </c>
      <c r="F4525" s="28" t="s">
        <v>389</v>
      </c>
      <c r="G4525" s="29">
        <v>2</v>
      </c>
      <c r="H4525" s="28">
        <v>0.00084</v>
      </c>
      <c r="I4525" s="28">
        <f>ROUND(G4525*H4525,6)</f>
        <v>0.00168</v>
      </c>
      <c r="L4525" s="30">
        <v>0</v>
      </c>
      <c r="M4525" s="31">
        <f>ROUND(ROUND(L4525,2)*ROUND(G4525,3),2)</f>
        <v>0</v>
      </c>
      <c r="N4525" s="28" t="s">
        <v>52</v>
      </c>
      <c r="O4525">
        <f>(M4525*21)/100</f>
        <v>0</v>
      </c>
      <c r="P4525" t="s">
        <v>47</v>
      </c>
    </row>
    <row r="4526" spans="1:5" ht="13.2" customHeight="1">
      <c r="A4526" s="32" t="s">
        <v>48</v>
      </c>
      <c r="E4526" s="33" t="s">
        <v>2986</v>
      </c>
    </row>
    <row r="4527" spans="1:5" ht="13.2" customHeight="1">
      <c r="A4527" s="32" t="s">
        <v>49</v>
      </c>
      <c r="E4527" s="34" t="s">
        <v>43</v>
      </c>
    </row>
    <row r="4528" ht="13.2" customHeight="1">
      <c r="E4528" s="33" t="s">
        <v>43</v>
      </c>
    </row>
    <row r="4529" spans="1:16" ht="13.2" customHeight="1">
      <c r="A4529" t="s">
        <v>40</v>
      </c>
      <c r="B4529" s="10" t="s">
        <v>850</v>
      </c>
      <c r="C4529" s="10" t="s">
        <v>2987</v>
      </c>
      <c r="E4529" s="27" t="s">
        <v>2988</v>
      </c>
      <c r="F4529" s="28" t="s">
        <v>67</v>
      </c>
      <c r="G4529" s="29">
        <v>1</v>
      </c>
      <c r="H4529" s="28">
        <v>0</v>
      </c>
      <c r="I4529" s="28">
        <f>ROUND(G4529*H4529,6)</f>
        <v>0</v>
      </c>
      <c r="L4529" s="30">
        <v>0</v>
      </c>
      <c r="M4529" s="31">
        <f>ROUND(ROUND(L4529,2)*ROUND(G4529,3),2)</f>
        <v>0</v>
      </c>
      <c r="N4529" s="28" t="s">
        <v>57</v>
      </c>
      <c r="O4529">
        <f>(M4529*21)/100</f>
        <v>0</v>
      </c>
      <c r="P4529" t="s">
        <v>47</v>
      </c>
    </row>
    <row r="4530" spans="1:5" ht="13.2" customHeight="1">
      <c r="A4530" s="32" t="s">
        <v>48</v>
      </c>
      <c r="E4530" s="33" t="s">
        <v>2988</v>
      </c>
    </row>
    <row r="4531" spans="1:5" ht="13.2" customHeight="1">
      <c r="A4531" s="32" t="s">
        <v>49</v>
      </c>
      <c r="E4531" s="34" t="s">
        <v>43</v>
      </c>
    </row>
    <row r="4532" ht="13.2" customHeight="1">
      <c r="E4532" s="33" t="s">
        <v>43</v>
      </c>
    </row>
    <row r="4533" spans="1:16" ht="13.2" customHeight="1">
      <c r="A4533" t="s">
        <v>40</v>
      </c>
      <c r="B4533" s="10" t="s">
        <v>812</v>
      </c>
      <c r="C4533" s="10" t="s">
        <v>2989</v>
      </c>
      <c r="E4533" s="27" t="s">
        <v>2990</v>
      </c>
      <c r="F4533" s="28" t="s">
        <v>67</v>
      </c>
      <c r="G4533" s="29">
        <v>1</v>
      </c>
      <c r="H4533" s="28">
        <v>0</v>
      </c>
      <c r="I4533" s="28">
        <f>ROUND(G4533*H4533,6)</f>
        <v>0</v>
      </c>
      <c r="L4533" s="30">
        <v>0</v>
      </c>
      <c r="M4533" s="31">
        <f>ROUND(ROUND(L4533,2)*ROUND(G4533,3),2)</f>
        <v>0</v>
      </c>
      <c r="N4533" s="28" t="s">
        <v>57</v>
      </c>
      <c r="O4533">
        <f>(M4533*21)/100</f>
        <v>0</v>
      </c>
      <c r="P4533" t="s">
        <v>47</v>
      </c>
    </row>
    <row r="4534" spans="1:5" ht="13.2" customHeight="1">
      <c r="A4534" s="32" t="s">
        <v>48</v>
      </c>
      <c r="E4534" s="33" t="s">
        <v>2990</v>
      </c>
    </row>
    <row r="4535" spans="1:5" ht="13.2" customHeight="1">
      <c r="A4535" s="32" t="s">
        <v>49</v>
      </c>
      <c r="E4535" s="34" t="s">
        <v>43</v>
      </c>
    </row>
    <row r="4536" ht="13.2" customHeight="1">
      <c r="E4536" s="33" t="s">
        <v>43</v>
      </c>
    </row>
    <row r="4537" spans="1:16" ht="13.2" customHeight="1">
      <c r="A4537" t="s">
        <v>40</v>
      </c>
      <c r="B4537" s="10" t="s">
        <v>739</v>
      </c>
      <c r="C4537" s="10" t="s">
        <v>2991</v>
      </c>
      <c r="E4537" s="27" t="s">
        <v>2992</v>
      </c>
      <c r="F4537" s="28" t="s">
        <v>67</v>
      </c>
      <c r="G4537" s="29">
        <v>1</v>
      </c>
      <c r="H4537" s="28">
        <v>0</v>
      </c>
      <c r="I4537" s="28">
        <f>ROUND(G4537*H4537,6)</f>
        <v>0</v>
      </c>
      <c r="L4537" s="30">
        <v>0</v>
      </c>
      <c r="M4537" s="31">
        <f>ROUND(ROUND(L4537,2)*ROUND(G4537,3),2)</f>
        <v>0</v>
      </c>
      <c r="N4537" s="28" t="s">
        <v>57</v>
      </c>
      <c r="O4537">
        <f>(M4537*21)/100</f>
        <v>0</v>
      </c>
      <c r="P4537" t="s">
        <v>47</v>
      </c>
    </row>
    <row r="4538" spans="1:5" ht="13.2" customHeight="1">
      <c r="A4538" s="32" t="s">
        <v>48</v>
      </c>
      <c r="E4538" s="33" t="s">
        <v>2992</v>
      </c>
    </row>
    <row r="4539" spans="1:5" ht="13.2" customHeight="1">
      <c r="A4539" s="32" t="s">
        <v>49</v>
      </c>
      <c r="E4539" s="34" t="s">
        <v>43</v>
      </c>
    </row>
    <row r="4540" ht="13.2" customHeight="1">
      <c r="E4540" s="33" t="s">
        <v>43</v>
      </c>
    </row>
    <row r="4541" spans="1:16" ht="13.2" customHeight="1">
      <c r="A4541" t="s">
        <v>40</v>
      </c>
      <c r="B4541" s="10" t="s">
        <v>823</v>
      </c>
      <c r="C4541" s="10" t="s">
        <v>2993</v>
      </c>
      <c r="E4541" s="27" t="s">
        <v>2994</v>
      </c>
      <c r="F4541" s="28" t="s">
        <v>67</v>
      </c>
      <c r="G4541" s="29">
        <v>1</v>
      </c>
      <c r="H4541" s="28">
        <v>0</v>
      </c>
      <c r="I4541" s="28">
        <f>ROUND(G4541*H4541,6)</f>
        <v>0</v>
      </c>
      <c r="L4541" s="30">
        <v>0</v>
      </c>
      <c r="M4541" s="31">
        <f>ROUND(ROUND(L4541,2)*ROUND(G4541,3),2)</f>
        <v>0</v>
      </c>
      <c r="N4541" s="28" t="s">
        <v>57</v>
      </c>
      <c r="O4541">
        <f>(M4541*21)/100</f>
        <v>0</v>
      </c>
      <c r="P4541" t="s">
        <v>47</v>
      </c>
    </row>
    <row r="4542" spans="1:5" ht="13.2" customHeight="1">
      <c r="A4542" s="32" t="s">
        <v>48</v>
      </c>
      <c r="E4542" s="33" t="s">
        <v>2994</v>
      </c>
    </row>
    <row r="4543" spans="1:5" ht="13.2" customHeight="1">
      <c r="A4543" s="32" t="s">
        <v>49</v>
      </c>
      <c r="E4543" s="34" t="s">
        <v>43</v>
      </c>
    </row>
    <row r="4544" ht="13.2" customHeight="1">
      <c r="E4544" s="33" t="s">
        <v>43</v>
      </c>
    </row>
    <row r="4545" spans="1:16" ht="13.2" customHeight="1">
      <c r="A4545" t="s">
        <v>40</v>
      </c>
      <c r="B4545" s="10" t="s">
        <v>786</v>
      </c>
      <c r="C4545" s="10" t="s">
        <v>2995</v>
      </c>
      <c r="E4545" s="27" t="s">
        <v>2996</v>
      </c>
      <c r="F4545" s="28" t="s">
        <v>67</v>
      </c>
      <c r="G4545" s="29">
        <v>1</v>
      </c>
      <c r="H4545" s="28">
        <v>0</v>
      </c>
      <c r="I4545" s="28">
        <f>ROUND(G4545*H4545,6)</f>
        <v>0</v>
      </c>
      <c r="L4545" s="30">
        <v>0</v>
      </c>
      <c r="M4545" s="31">
        <f>ROUND(ROUND(L4545,2)*ROUND(G4545,3),2)</f>
        <v>0</v>
      </c>
      <c r="N4545" s="28" t="s">
        <v>57</v>
      </c>
      <c r="O4545">
        <f>(M4545*21)/100</f>
        <v>0</v>
      </c>
      <c r="P4545" t="s">
        <v>47</v>
      </c>
    </row>
    <row r="4546" spans="1:5" ht="13.2" customHeight="1">
      <c r="A4546" s="32" t="s">
        <v>48</v>
      </c>
      <c r="E4546" s="33" t="s">
        <v>2996</v>
      </c>
    </row>
    <row r="4547" spans="1:5" ht="13.2" customHeight="1">
      <c r="A4547" s="32" t="s">
        <v>49</v>
      </c>
      <c r="E4547" s="34" t="s">
        <v>43</v>
      </c>
    </row>
    <row r="4548" ht="13.2" customHeight="1">
      <c r="E4548" s="33" t="s">
        <v>43</v>
      </c>
    </row>
    <row r="4549" spans="1:16" ht="13.2" customHeight="1">
      <c r="A4549" t="s">
        <v>40</v>
      </c>
      <c r="B4549" s="10" t="s">
        <v>808</v>
      </c>
      <c r="C4549" s="10" t="s">
        <v>2997</v>
      </c>
      <c r="E4549" s="27" t="s">
        <v>2998</v>
      </c>
      <c r="F4549" s="28" t="s">
        <v>67</v>
      </c>
      <c r="G4549" s="29">
        <v>1</v>
      </c>
      <c r="H4549" s="28">
        <v>0</v>
      </c>
      <c r="I4549" s="28">
        <f>ROUND(G4549*H4549,6)</f>
        <v>0</v>
      </c>
      <c r="L4549" s="30">
        <v>0</v>
      </c>
      <c r="M4549" s="31">
        <f>ROUND(ROUND(L4549,2)*ROUND(G4549,3),2)</f>
        <v>0</v>
      </c>
      <c r="N4549" s="28" t="s">
        <v>57</v>
      </c>
      <c r="O4549">
        <f>(M4549*21)/100</f>
        <v>0</v>
      </c>
      <c r="P4549" t="s">
        <v>47</v>
      </c>
    </row>
    <row r="4550" spans="1:5" ht="13.2" customHeight="1">
      <c r="A4550" s="32" t="s">
        <v>48</v>
      </c>
      <c r="E4550" s="33" t="s">
        <v>2998</v>
      </c>
    </row>
    <row r="4551" spans="1:5" ht="13.2" customHeight="1">
      <c r="A4551" s="32" t="s">
        <v>49</v>
      </c>
      <c r="E4551" s="34" t="s">
        <v>43</v>
      </c>
    </row>
    <row r="4552" ht="13.2" customHeight="1">
      <c r="E4552" s="33" t="s">
        <v>43</v>
      </c>
    </row>
    <row r="4553" spans="1:16" ht="13.2" customHeight="1">
      <c r="A4553" t="s">
        <v>40</v>
      </c>
      <c r="B4553" s="10" t="s">
        <v>766</v>
      </c>
      <c r="C4553" s="10" t="s">
        <v>2999</v>
      </c>
      <c r="E4553" s="27" t="s">
        <v>3000</v>
      </c>
      <c r="F4553" s="28" t="s">
        <v>67</v>
      </c>
      <c r="G4553" s="29">
        <v>3</v>
      </c>
      <c r="H4553" s="28">
        <v>0</v>
      </c>
      <c r="I4553" s="28">
        <f>ROUND(G4553*H4553,6)</f>
        <v>0</v>
      </c>
      <c r="L4553" s="30">
        <v>0</v>
      </c>
      <c r="M4553" s="31">
        <f>ROUND(ROUND(L4553,2)*ROUND(G4553,3),2)</f>
        <v>0</v>
      </c>
      <c r="N4553" s="28" t="s">
        <v>57</v>
      </c>
      <c r="O4553">
        <f>(M4553*21)/100</f>
        <v>0</v>
      </c>
      <c r="P4553" t="s">
        <v>47</v>
      </c>
    </row>
    <row r="4554" spans="1:5" ht="13.2" customHeight="1">
      <c r="A4554" s="32" t="s">
        <v>48</v>
      </c>
      <c r="E4554" s="33" t="s">
        <v>3000</v>
      </c>
    </row>
    <row r="4555" spans="1:5" ht="13.2" customHeight="1">
      <c r="A4555" s="32" t="s">
        <v>49</v>
      </c>
      <c r="E4555" s="34" t="s">
        <v>43</v>
      </c>
    </row>
    <row r="4556" ht="13.2" customHeight="1">
      <c r="E4556" s="33" t="s">
        <v>43</v>
      </c>
    </row>
    <row r="4557" spans="1:16" ht="13.2" customHeight="1">
      <c r="A4557" t="s">
        <v>40</v>
      </c>
      <c r="B4557" s="10" t="s">
        <v>770</v>
      </c>
      <c r="C4557" s="10" t="s">
        <v>3001</v>
      </c>
      <c r="E4557" s="27" t="s">
        <v>3002</v>
      </c>
      <c r="F4557" s="28" t="s">
        <v>67</v>
      </c>
      <c r="G4557" s="29">
        <v>3</v>
      </c>
      <c r="H4557" s="28">
        <v>0</v>
      </c>
      <c r="I4557" s="28">
        <f>ROUND(G4557*H4557,6)</f>
        <v>0</v>
      </c>
      <c r="L4557" s="30">
        <v>0</v>
      </c>
      <c r="M4557" s="31">
        <f>ROUND(ROUND(L4557,2)*ROUND(G4557,3),2)</f>
        <v>0</v>
      </c>
      <c r="N4557" s="28" t="s">
        <v>57</v>
      </c>
      <c r="O4557">
        <f>(M4557*21)/100</f>
        <v>0</v>
      </c>
      <c r="P4557" t="s">
        <v>47</v>
      </c>
    </row>
    <row r="4558" spans="1:5" ht="13.2" customHeight="1">
      <c r="A4558" s="32" t="s">
        <v>48</v>
      </c>
      <c r="E4558" s="33" t="s">
        <v>3002</v>
      </c>
    </row>
    <row r="4559" spans="1:5" ht="13.2" customHeight="1">
      <c r="A4559" s="32" t="s">
        <v>49</v>
      </c>
      <c r="E4559" s="34" t="s">
        <v>43</v>
      </c>
    </row>
    <row r="4560" ht="13.2" customHeight="1">
      <c r="E4560" s="33" t="s">
        <v>43</v>
      </c>
    </row>
    <row r="4561" spans="1:16" ht="13.2" customHeight="1">
      <c r="A4561" t="s">
        <v>40</v>
      </c>
      <c r="B4561" s="10" t="s">
        <v>844</v>
      </c>
      <c r="C4561" s="10" t="s">
        <v>3003</v>
      </c>
      <c r="E4561" s="27" t="s">
        <v>3004</v>
      </c>
      <c r="F4561" s="28" t="s">
        <v>67</v>
      </c>
      <c r="G4561" s="29">
        <v>1</v>
      </c>
      <c r="H4561" s="28">
        <v>0</v>
      </c>
      <c r="I4561" s="28">
        <f>ROUND(G4561*H4561,6)</f>
        <v>0</v>
      </c>
      <c r="L4561" s="30">
        <v>0</v>
      </c>
      <c r="M4561" s="31">
        <f>ROUND(ROUND(L4561,2)*ROUND(G4561,3),2)</f>
        <v>0</v>
      </c>
      <c r="N4561" s="28" t="s">
        <v>57</v>
      </c>
      <c r="O4561">
        <f>(M4561*21)/100</f>
        <v>0</v>
      </c>
      <c r="P4561" t="s">
        <v>47</v>
      </c>
    </row>
    <row r="4562" spans="1:5" ht="13.2" customHeight="1">
      <c r="A4562" s="32" t="s">
        <v>48</v>
      </c>
      <c r="E4562" s="33" t="s">
        <v>3004</v>
      </c>
    </row>
    <row r="4563" spans="1:5" ht="13.2" customHeight="1">
      <c r="A4563" s="32" t="s">
        <v>49</v>
      </c>
      <c r="E4563" s="34" t="s">
        <v>43</v>
      </c>
    </row>
    <row r="4564" ht="13.2" customHeight="1">
      <c r="E4564" s="33" t="s">
        <v>43</v>
      </c>
    </row>
    <row r="4565" spans="1:16" ht="13.2" customHeight="1">
      <c r="A4565" t="s">
        <v>40</v>
      </c>
      <c r="B4565" s="10" t="s">
        <v>745</v>
      </c>
      <c r="C4565" s="10" t="s">
        <v>3005</v>
      </c>
      <c r="E4565" s="27" t="s">
        <v>3006</v>
      </c>
      <c r="F4565" s="28" t="s">
        <v>67</v>
      </c>
      <c r="G4565" s="29">
        <v>2</v>
      </c>
      <c r="H4565" s="28">
        <v>0.00019</v>
      </c>
      <c r="I4565" s="28">
        <f>ROUND(G4565*H4565,6)</f>
        <v>0.00038</v>
      </c>
      <c r="L4565" s="30">
        <v>0</v>
      </c>
      <c r="M4565" s="31">
        <f>ROUND(ROUND(L4565,2)*ROUND(G4565,3),2)</f>
        <v>0</v>
      </c>
      <c r="N4565" s="28" t="s">
        <v>52</v>
      </c>
      <c r="O4565">
        <f>(M4565*21)/100</f>
        <v>0</v>
      </c>
      <c r="P4565" t="s">
        <v>47</v>
      </c>
    </row>
    <row r="4566" spans="1:5" ht="13.2" customHeight="1">
      <c r="A4566" s="32" t="s">
        <v>48</v>
      </c>
      <c r="E4566" s="33" t="s">
        <v>3006</v>
      </c>
    </row>
    <row r="4567" spans="1:5" ht="13.2" customHeight="1">
      <c r="A4567" s="32" t="s">
        <v>49</v>
      </c>
      <c r="E4567" s="34" t="s">
        <v>43</v>
      </c>
    </row>
    <row r="4568" ht="13.2" customHeight="1">
      <c r="E4568" s="33" t="s">
        <v>43</v>
      </c>
    </row>
    <row r="4569" spans="1:16" ht="13.2" customHeight="1">
      <c r="A4569" t="s">
        <v>40</v>
      </c>
      <c r="B4569" s="10" t="s">
        <v>790</v>
      </c>
      <c r="C4569" s="10" t="s">
        <v>3007</v>
      </c>
      <c r="E4569" s="27" t="s">
        <v>3008</v>
      </c>
      <c r="F4569" s="28" t="s">
        <v>67</v>
      </c>
      <c r="G4569" s="29">
        <v>4</v>
      </c>
      <c r="H4569" s="28">
        <v>0.00048</v>
      </c>
      <c r="I4569" s="28">
        <f>ROUND(G4569*H4569,6)</f>
        <v>0.00192</v>
      </c>
      <c r="L4569" s="30">
        <v>0</v>
      </c>
      <c r="M4569" s="31">
        <f>ROUND(ROUND(L4569,2)*ROUND(G4569,3),2)</f>
        <v>0</v>
      </c>
      <c r="N4569" s="28" t="s">
        <v>52</v>
      </c>
      <c r="O4569">
        <f>(M4569*21)/100</f>
        <v>0</v>
      </c>
      <c r="P4569" t="s">
        <v>47</v>
      </c>
    </row>
    <row r="4570" spans="1:5" ht="13.2" customHeight="1">
      <c r="A4570" s="32" t="s">
        <v>48</v>
      </c>
      <c r="E4570" s="33" t="s">
        <v>3008</v>
      </c>
    </row>
    <row r="4571" spans="1:5" ht="13.2" customHeight="1">
      <c r="A4571" s="32" t="s">
        <v>49</v>
      </c>
      <c r="E4571" s="34" t="s">
        <v>43</v>
      </c>
    </row>
    <row r="4572" ht="13.2" customHeight="1">
      <c r="E4572" s="33" t="s">
        <v>43</v>
      </c>
    </row>
    <row r="4573" spans="1:16" ht="13.2" customHeight="1">
      <c r="A4573" t="s">
        <v>40</v>
      </c>
      <c r="B4573" s="10" t="s">
        <v>832</v>
      </c>
      <c r="C4573" s="10" t="s">
        <v>3009</v>
      </c>
      <c r="E4573" s="27" t="s">
        <v>3010</v>
      </c>
      <c r="F4573" s="28" t="s">
        <v>67</v>
      </c>
      <c r="G4573" s="29">
        <v>4</v>
      </c>
      <c r="H4573" s="28">
        <v>0.00105</v>
      </c>
      <c r="I4573" s="28">
        <f>ROUND(G4573*H4573,6)</f>
        <v>0.0042</v>
      </c>
      <c r="L4573" s="30">
        <v>0</v>
      </c>
      <c r="M4573" s="31">
        <f>ROUND(ROUND(L4573,2)*ROUND(G4573,3),2)</f>
        <v>0</v>
      </c>
      <c r="N4573" s="28" t="s">
        <v>52</v>
      </c>
      <c r="O4573">
        <f>(M4573*21)/100</f>
        <v>0</v>
      </c>
      <c r="P4573" t="s">
        <v>47</v>
      </c>
    </row>
    <row r="4574" spans="1:5" ht="13.2" customHeight="1">
      <c r="A4574" s="32" t="s">
        <v>48</v>
      </c>
      <c r="E4574" s="33" t="s">
        <v>3010</v>
      </c>
    </row>
    <row r="4575" spans="1:5" ht="13.2" customHeight="1">
      <c r="A4575" s="32" t="s">
        <v>49</v>
      </c>
      <c r="E4575" s="34" t="s">
        <v>43</v>
      </c>
    </row>
    <row r="4576" ht="13.2" customHeight="1">
      <c r="E4576" s="33" t="s">
        <v>43</v>
      </c>
    </row>
    <row r="4577" spans="1:16" ht="13.2" customHeight="1">
      <c r="A4577" t="s">
        <v>40</v>
      </c>
      <c r="B4577" s="10" t="s">
        <v>762</v>
      </c>
      <c r="C4577" s="10" t="s">
        <v>3011</v>
      </c>
      <c r="E4577" s="27" t="s">
        <v>3012</v>
      </c>
      <c r="F4577" s="28" t="s">
        <v>67</v>
      </c>
      <c r="G4577" s="29">
        <v>8</v>
      </c>
      <c r="H4577" s="28">
        <v>0.00025</v>
      </c>
      <c r="I4577" s="28">
        <f>ROUND(G4577*H4577,6)</f>
        <v>0.002</v>
      </c>
      <c r="L4577" s="30">
        <v>0</v>
      </c>
      <c r="M4577" s="31">
        <f>ROUND(ROUND(L4577,2)*ROUND(G4577,3),2)</f>
        <v>0</v>
      </c>
      <c r="N4577" s="28" t="s">
        <v>52</v>
      </c>
      <c r="O4577">
        <f>(M4577*21)/100</f>
        <v>0</v>
      </c>
      <c r="P4577" t="s">
        <v>47</v>
      </c>
    </row>
    <row r="4578" spans="1:5" ht="13.2" customHeight="1">
      <c r="A4578" s="32" t="s">
        <v>48</v>
      </c>
      <c r="E4578" s="33" t="s">
        <v>3012</v>
      </c>
    </row>
    <row r="4579" spans="1:5" ht="13.2" customHeight="1">
      <c r="A4579" s="32" t="s">
        <v>49</v>
      </c>
      <c r="E4579" s="34" t="s">
        <v>43</v>
      </c>
    </row>
    <row r="4580" ht="13.2" customHeight="1">
      <c r="E4580" s="33" t="s">
        <v>43</v>
      </c>
    </row>
    <row r="4581" spans="1:16" ht="13.2" customHeight="1">
      <c r="A4581" t="s">
        <v>40</v>
      </c>
      <c r="B4581" s="10" t="s">
        <v>826</v>
      </c>
      <c r="C4581" s="10" t="s">
        <v>3013</v>
      </c>
      <c r="E4581" s="27" t="s">
        <v>3014</v>
      </c>
      <c r="F4581" s="28" t="s">
        <v>67</v>
      </c>
      <c r="G4581" s="29">
        <v>5</v>
      </c>
      <c r="H4581" s="28">
        <v>0.00038</v>
      </c>
      <c r="I4581" s="28">
        <f>ROUND(G4581*H4581,6)</f>
        <v>0.0019</v>
      </c>
      <c r="L4581" s="30">
        <v>0</v>
      </c>
      <c r="M4581" s="31">
        <f>ROUND(ROUND(L4581,2)*ROUND(G4581,3),2)</f>
        <v>0</v>
      </c>
      <c r="N4581" s="28" t="s">
        <v>52</v>
      </c>
      <c r="O4581">
        <f>(M4581*21)/100</f>
        <v>0</v>
      </c>
      <c r="P4581" t="s">
        <v>47</v>
      </c>
    </row>
    <row r="4582" spans="1:5" ht="13.2" customHeight="1">
      <c r="A4582" s="32" t="s">
        <v>48</v>
      </c>
      <c r="E4582" s="33" t="s">
        <v>3014</v>
      </c>
    </row>
    <row r="4583" spans="1:5" ht="13.2" customHeight="1">
      <c r="A4583" s="32" t="s">
        <v>49</v>
      </c>
      <c r="E4583" s="34" t="s">
        <v>43</v>
      </c>
    </row>
    <row r="4584" ht="13.2" customHeight="1">
      <c r="E4584" s="33" t="s">
        <v>43</v>
      </c>
    </row>
    <row r="4585" spans="1:16" ht="13.2" customHeight="1">
      <c r="A4585" t="s">
        <v>40</v>
      </c>
      <c r="B4585" s="10" t="s">
        <v>856</v>
      </c>
      <c r="C4585" s="10" t="s">
        <v>3015</v>
      </c>
      <c r="E4585" s="27" t="s">
        <v>3016</v>
      </c>
      <c r="F4585" s="28" t="s">
        <v>67</v>
      </c>
      <c r="G4585" s="29">
        <v>3</v>
      </c>
      <c r="H4585" s="28">
        <v>0.00078</v>
      </c>
      <c r="I4585" s="28">
        <f>ROUND(G4585*H4585,6)</f>
        <v>0.00234</v>
      </c>
      <c r="L4585" s="30">
        <v>0</v>
      </c>
      <c r="M4585" s="31">
        <f>ROUND(ROUND(L4585,2)*ROUND(G4585,3),2)</f>
        <v>0</v>
      </c>
      <c r="N4585" s="28" t="s">
        <v>52</v>
      </c>
      <c r="O4585">
        <f>(M4585*21)/100</f>
        <v>0</v>
      </c>
      <c r="P4585" t="s">
        <v>47</v>
      </c>
    </row>
    <row r="4586" spans="1:5" ht="13.2" customHeight="1">
      <c r="A4586" s="32" t="s">
        <v>48</v>
      </c>
      <c r="E4586" s="33" t="s">
        <v>3016</v>
      </c>
    </row>
    <row r="4587" spans="1:5" ht="13.2" customHeight="1">
      <c r="A4587" s="32" t="s">
        <v>49</v>
      </c>
      <c r="E4587" s="34" t="s">
        <v>43</v>
      </c>
    </row>
    <row r="4588" ht="13.2" customHeight="1">
      <c r="E4588" s="33" t="s">
        <v>43</v>
      </c>
    </row>
    <row r="4589" spans="1:16" ht="13.2" customHeight="1">
      <c r="A4589" t="s">
        <v>40</v>
      </c>
      <c r="B4589" s="10" t="s">
        <v>835</v>
      </c>
      <c r="C4589" s="10" t="s">
        <v>3017</v>
      </c>
      <c r="E4589" s="27" t="s">
        <v>3018</v>
      </c>
      <c r="F4589" s="28" t="s">
        <v>67</v>
      </c>
      <c r="G4589" s="29">
        <v>3</v>
      </c>
      <c r="H4589" s="28">
        <v>0.00118</v>
      </c>
      <c r="I4589" s="28">
        <f>ROUND(G4589*H4589,6)</f>
        <v>0.00354</v>
      </c>
      <c r="L4589" s="30">
        <v>0</v>
      </c>
      <c r="M4589" s="31">
        <f>ROUND(ROUND(L4589,2)*ROUND(G4589,3),2)</f>
        <v>0</v>
      </c>
      <c r="N4589" s="28" t="s">
        <v>52</v>
      </c>
      <c r="O4589">
        <f>(M4589*21)/100</f>
        <v>0</v>
      </c>
      <c r="P4589" t="s">
        <v>47</v>
      </c>
    </row>
    <row r="4590" spans="1:5" ht="13.2" customHeight="1">
      <c r="A4590" s="32" t="s">
        <v>48</v>
      </c>
      <c r="E4590" s="33" t="s">
        <v>3018</v>
      </c>
    </row>
    <row r="4591" spans="1:5" ht="13.2" customHeight="1">
      <c r="A4591" s="32" t="s">
        <v>49</v>
      </c>
      <c r="E4591" s="34" t="s">
        <v>43</v>
      </c>
    </row>
    <row r="4592" ht="13.2" customHeight="1">
      <c r="E4592" s="33" t="s">
        <v>43</v>
      </c>
    </row>
    <row r="4593" spans="1:16" ht="13.2" customHeight="1">
      <c r="A4593" t="s">
        <v>40</v>
      </c>
      <c r="B4593" s="10" t="s">
        <v>829</v>
      </c>
      <c r="C4593" s="10" t="s">
        <v>3019</v>
      </c>
      <c r="E4593" s="27" t="s">
        <v>3020</v>
      </c>
      <c r="F4593" s="28" t="s">
        <v>67</v>
      </c>
      <c r="G4593" s="29">
        <v>2</v>
      </c>
      <c r="H4593" s="28">
        <v>0.0001</v>
      </c>
      <c r="I4593" s="28">
        <f>ROUND(G4593*H4593,6)</f>
        <v>0.0002</v>
      </c>
      <c r="L4593" s="30">
        <v>0</v>
      </c>
      <c r="M4593" s="31">
        <f>ROUND(ROUND(L4593,2)*ROUND(G4593,3),2)</f>
        <v>0</v>
      </c>
      <c r="N4593" s="28" t="s">
        <v>52</v>
      </c>
      <c r="O4593">
        <f>(M4593*21)/100</f>
        <v>0</v>
      </c>
      <c r="P4593" t="s">
        <v>47</v>
      </c>
    </row>
    <row r="4594" spans="1:5" ht="13.2" customHeight="1">
      <c r="A4594" s="32" t="s">
        <v>48</v>
      </c>
      <c r="E4594" s="33" t="s">
        <v>3020</v>
      </c>
    </row>
    <row r="4595" spans="1:5" ht="13.2" customHeight="1">
      <c r="A4595" s="32" t="s">
        <v>49</v>
      </c>
      <c r="E4595" s="34" t="s">
        <v>43</v>
      </c>
    </row>
    <row r="4596" ht="13.2" customHeight="1">
      <c r="E4596" s="33" t="s">
        <v>43</v>
      </c>
    </row>
    <row r="4597" spans="1:16" ht="13.2" customHeight="1">
      <c r="A4597" t="s">
        <v>40</v>
      </c>
      <c r="B4597" s="10" t="s">
        <v>798</v>
      </c>
      <c r="C4597" s="10" t="s">
        <v>3021</v>
      </c>
      <c r="E4597" s="27" t="s">
        <v>3022</v>
      </c>
      <c r="F4597" s="28" t="s">
        <v>67</v>
      </c>
      <c r="G4597" s="29">
        <v>2</v>
      </c>
      <c r="H4597" s="28">
        <v>0.00034</v>
      </c>
      <c r="I4597" s="28">
        <f>ROUND(G4597*H4597,6)</f>
        <v>0.00068</v>
      </c>
      <c r="L4597" s="30">
        <v>0</v>
      </c>
      <c r="M4597" s="31">
        <f>ROUND(ROUND(L4597,2)*ROUND(G4597,3),2)</f>
        <v>0</v>
      </c>
      <c r="N4597" s="28" t="s">
        <v>52</v>
      </c>
      <c r="O4597">
        <f>(M4597*21)/100</f>
        <v>0</v>
      </c>
      <c r="P4597" t="s">
        <v>47</v>
      </c>
    </row>
    <row r="4598" spans="1:5" ht="13.2" customHeight="1">
      <c r="A4598" s="32" t="s">
        <v>48</v>
      </c>
      <c r="E4598" s="33" t="s">
        <v>3022</v>
      </c>
    </row>
    <row r="4599" spans="1:5" ht="13.2" customHeight="1">
      <c r="A4599" s="32" t="s">
        <v>49</v>
      </c>
      <c r="E4599" s="34" t="s">
        <v>43</v>
      </c>
    </row>
    <row r="4600" ht="13.2" customHeight="1">
      <c r="E4600" s="33" t="s">
        <v>43</v>
      </c>
    </row>
    <row r="4601" spans="1:16" ht="13.2" customHeight="1">
      <c r="A4601" t="s">
        <v>40</v>
      </c>
      <c r="B4601" s="10" t="s">
        <v>838</v>
      </c>
      <c r="C4601" s="10" t="s">
        <v>3023</v>
      </c>
      <c r="E4601" s="27" t="s">
        <v>3024</v>
      </c>
      <c r="F4601" s="28" t="s">
        <v>67</v>
      </c>
      <c r="G4601" s="29">
        <v>1</v>
      </c>
      <c r="H4601" s="28">
        <v>0.00048</v>
      </c>
      <c r="I4601" s="28">
        <f>ROUND(G4601*H4601,6)</f>
        <v>0.00048</v>
      </c>
      <c r="L4601" s="30">
        <v>0</v>
      </c>
      <c r="M4601" s="31">
        <f>ROUND(ROUND(L4601,2)*ROUND(G4601,3),2)</f>
        <v>0</v>
      </c>
      <c r="N4601" s="28" t="s">
        <v>52</v>
      </c>
      <c r="O4601">
        <f>(M4601*21)/100</f>
        <v>0</v>
      </c>
      <c r="P4601" t="s">
        <v>47</v>
      </c>
    </row>
    <row r="4602" spans="1:5" ht="13.2" customHeight="1">
      <c r="A4602" s="32" t="s">
        <v>48</v>
      </c>
      <c r="E4602" s="33" t="s">
        <v>3024</v>
      </c>
    </row>
    <row r="4603" spans="1:5" ht="13.2" customHeight="1">
      <c r="A4603" s="32" t="s">
        <v>49</v>
      </c>
      <c r="E4603" s="34" t="s">
        <v>43</v>
      </c>
    </row>
    <row r="4604" ht="13.2" customHeight="1">
      <c r="E4604" s="33" t="s">
        <v>43</v>
      </c>
    </row>
    <row r="4605" spans="1:16" ht="13.2" customHeight="1">
      <c r="A4605" t="s">
        <v>40</v>
      </c>
      <c r="B4605" s="10" t="s">
        <v>777</v>
      </c>
      <c r="C4605" s="10" t="s">
        <v>3025</v>
      </c>
      <c r="E4605" s="27" t="s">
        <v>3026</v>
      </c>
      <c r="F4605" s="28" t="s">
        <v>67</v>
      </c>
      <c r="G4605" s="29">
        <v>1</v>
      </c>
      <c r="H4605" s="28">
        <v>0</v>
      </c>
      <c r="I4605" s="28">
        <f>ROUND(G4605*H4605,6)</f>
        <v>0</v>
      </c>
      <c r="L4605" s="30">
        <v>0</v>
      </c>
      <c r="M4605" s="31">
        <f>ROUND(ROUND(L4605,2)*ROUND(G4605,3),2)</f>
        <v>0</v>
      </c>
      <c r="N4605" s="28" t="s">
        <v>57</v>
      </c>
      <c r="O4605">
        <f>(M4605*21)/100</f>
        <v>0</v>
      </c>
      <c r="P4605" t="s">
        <v>47</v>
      </c>
    </row>
    <row r="4606" spans="1:5" ht="13.2" customHeight="1">
      <c r="A4606" s="32" t="s">
        <v>48</v>
      </c>
      <c r="E4606" s="33" t="s">
        <v>3026</v>
      </c>
    </row>
    <row r="4607" spans="1:5" ht="13.2" customHeight="1">
      <c r="A4607" s="32" t="s">
        <v>49</v>
      </c>
      <c r="E4607" s="34" t="s">
        <v>43</v>
      </c>
    </row>
    <row r="4608" ht="13.2" customHeight="1">
      <c r="E4608" s="33" t="s">
        <v>43</v>
      </c>
    </row>
    <row r="4609" spans="1:16" ht="13.2" customHeight="1">
      <c r="A4609" t="s">
        <v>40</v>
      </c>
      <c r="B4609" s="10" t="s">
        <v>702</v>
      </c>
      <c r="C4609" s="10" t="s">
        <v>3027</v>
      </c>
      <c r="E4609" s="27" t="s">
        <v>3028</v>
      </c>
      <c r="F4609" s="28" t="s">
        <v>67</v>
      </c>
      <c r="G4609" s="29">
        <v>2</v>
      </c>
      <c r="H4609" s="28">
        <v>0.00019</v>
      </c>
      <c r="I4609" s="28">
        <f>ROUND(G4609*H4609,6)</f>
        <v>0.00038</v>
      </c>
      <c r="L4609" s="30">
        <v>0</v>
      </c>
      <c r="M4609" s="31">
        <f>ROUND(ROUND(L4609,2)*ROUND(G4609,3),2)</f>
        <v>0</v>
      </c>
      <c r="N4609" s="28" t="s">
        <v>52</v>
      </c>
      <c r="O4609">
        <f>(M4609*21)/100</f>
        <v>0</v>
      </c>
      <c r="P4609" t="s">
        <v>47</v>
      </c>
    </row>
    <row r="4610" spans="1:5" ht="13.2" customHeight="1">
      <c r="A4610" s="32" t="s">
        <v>48</v>
      </c>
      <c r="E4610" s="33" t="s">
        <v>3028</v>
      </c>
    </row>
    <row r="4611" spans="1:5" ht="13.2" customHeight="1">
      <c r="A4611" s="32" t="s">
        <v>49</v>
      </c>
      <c r="E4611" s="34" t="s">
        <v>43</v>
      </c>
    </row>
    <row r="4612" ht="13.2" customHeight="1">
      <c r="E4612" s="33" t="s">
        <v>43</v>
      </c>
    </row>
    <row r="4613" spans="1:16" ht="13.2" customHeight="1">
      <c r="A4613" t="s">
        <v>40</v>
      </c>
      <c r="B4613" s="10" t="s">
        <v>646</v>
      </c>
      <c r="C4613" s="10" t="s">
        <v>3029</v>
      </c>
      <c r="E4613" s="27" t="s">
        <v>3030</v>
      </c>
      <c r="F4613" s="28" t="s">
        <v>81</v>
      </c>
      <c r="G4613" s="29">
        <v>68</v>
      </c>
      <c r="H4613" s="28">
        <v>0.00066</v>
      </c>
      <c r="I4613" s="28">
        <f>ROUND(G4613*H4613,6)</f>
        <v>0.04488</v>
      </c>
      <c r="L4613" s="30">
        <v>0</v>
      </c>
      <c r="M4613" s="31">
        <f>ROUND(ROUND(L4613,2)*ROUND(G4613,3),2)</f>
        <v>0</v>
      </c>
      <c r="N4613" s="28" t="s">
        <v>52</v>
      </c>
      <c r="O4613">
        <f>(M4613*21)/100</f>
        <v>0</v>
      </c>
      <c r="P4613" t="s">
        <v>47</v>
      </c>
    </row>
    <row r="4614" spans="1:5" ht="13.2" customHeight="1">
      <c r="A4614" s="32" t="s">
        <v>48</v>
      </c>
      <c r="E4614" s="33" t="s">
        <v>3030</v>
      </c>
    </row>
    <row r="4615" spans="1:5" ht="13.2" customHeight="1">
      <c r="A4615" s="32" t="s">
        <v>49</v>
      </c>
      <c r="E4615" s="34" t="s">
        <v>43</v>
      </c>
    </row>
    <row r="4616" ht="13.2" customHeight="1">
      <c r="E4616" s="33" t="s">
        <v>3031</v>
      </c>
    </row>
    <row r="4617" spans="1:16" ht="13.2" customHeight="1">
      <c r="A4617" t="s">
        <v>40</v>
      </c>
      <c r="B4617" s="10" t="s">
        <v>552</v>
      </c>
      <c r="C4617" s="10" t="s">
        <v>3032</v>
      </c>
      <c r="E4617" s="27" t="s">
        <v>3033</v>
      </c>
      <c r="F4617" s="28" t="s">
        <v>81</v>
      </c>
      <c r="G4617" s="29">
        <v>8</v>
      </c>
      <c r="H4617" s="28">
        <v>0.00091</v>
      </c>
      <c r="I4617" s="28">
        <f>ROUND(G4617*H4617,6)</f>
        <v>0.00728</v>
      </c>
      <c r="L4617" s="30">
        <v>0</v>
      </c>
      <c r="M4617" s="31">
        <f>ROUND(ROUND(L4617,2)*ROUND(G4617,3),2)</f>
        <v>0</v>
      </c>
      <c r="N4617" s="28" t="s">
        <v>52</v>
      </c>
      <c r="O4617">
        <f>(M4617*21)/100</f>
        <v>0</v>
      </c>
      <c r="P4617" t="s">
        <v>47</v>
      </c>
    </row>
    <row r="4618" spans="1:5" ht="13.2" customHeight="1">
      <c r="A4618" s="32" t="s">
        <v>48</v>
      </c>
      <c r="E4618" s="33" t="s">
        <v>3033</v>
      </c>
    </row>
    <row r="4619" spans="1:5" ht="13.2" customHeight="1">
      <c r="A4619" s="32" t="s">
        <v>49</v>
      </c>
      <c r="E4619" s="34" t="s">
        <v>43</v>
      </c>
    </row>
    <row r="4620" ht="13.2" customHeight="1">
      <c r="E4620" s="33" t="s">
        <v>3031</v>
      </c>
    </row>
    <row r="4621" spans="1:16" ht="13.2" customHeight="1">
      <c r="A4621" t="s">
        <v>40</v>
      </c>
      <c r="B4621" s="10" t="s">
        <v>651</v>
      </c>
      <c r="C4621" s="10" t="s">
        <v>3034</v>
      </c>
      <c r="E4621" s="27" t="s">
        <v>3035</v>
      </c>
      <c r="F4621" s="28" t="s">
        <v>81</v>
      </c>
      <c r="G4621" s="29">
        <v>16</v>
      </c>
      <c r="H4621" s="28">
        <v>0.00119</v>
      </c>
      <c r="I4621" s="28">
        <f>ROUND(G4621*H4621,6)</f>
        <v>0.01904</v>
      </c>
      <c r="L4621" s="30">
        <v>0</v>
      </c>
      <c r="M4621" s="31">
        <f>ROUND(ROUND(L4621,2)*ROUND(G4621,3),2)</f>
        <v>0</v>
      </c>
      <c r="N4621" s="28" t="s">
        <v>52</v>
      </c>
      <c r="O4621">
        <f>(M4621*21)/100</f>
        <v>0</v>
      </c>
      <c r="P4621" t="s">
        <v>47</v>
      </c>
    </row>
    <row r="4622" spans="1:5" ht="13.2" customHeight="1">
      <c r="A4622" s="32" t="s">
        <v>48</v>
      </c>
      <c r="E4622" s="33" t="s">
        <v>3035</v>
      </c>
    </row>
    <row r="4623" spans="1:5" ht="13.2" customHeight="1">
      <c r="A4623" s="32" t="s">
        <v>49</v>
      </c>
      <c r="E4623" s="34" t="s">
        <v>43</v>
      </c>
    </row>
    <row r="4624" ht="13.2" customHeight="1">
      <c r="E4624" s="33" t="s">
        <v>3031</v>
      </c>
    </row>
    <row r="4625" spans="1:16" ht="13.2" customHeight="1">
      <c r="A4625" t="s">
        <v>40</v>
      </c>
      <c r="B4625" s="10" t="s">
        <v>561</v>
      </c>
      <c r="C4625" s="10" t="s">
        <v>3036</v>
      </c>
      <c r="E4625" s="27" t="s">
        <v>3037</v>
      </c>
      <c r="F4625" s="28" t="s">
        <v>81</v>
      </c>
      <c r="G4625" s="29">
        <v>19</v>
      </c>
      <c r="H4625" s="28">
        <v>0.00252</v>
      </c>
      <c r="I4625" s="28">
        <f>ROUND(G4625*H4625,6)</f>
        <v>0.04788</v>
      </c>
      <c r="L4625" s="30">
        <v>0</v>
      </c>
      <c r="M4625" s="31">
        <f>ROUND(ROUND(L4625,2)*ROUND(G4625,3),2)</f>
        <v>0</v>
      </c>
      <c r="N4625" s="28" t="s">
        <v>52</v>
      </c>
      <c r="O4625">
        <f>(M4625*21)/100</f>
        <v>0</v>
      </c>
      <c r="P4625" t="s">
        <v>47</v>
      </c>
    </row>
    <row r="4626" spans="1:5" ht="13.2" customHeight="1">
      <c r="A4626" s="32" t="s">
        <v>48</v>
      </c>
      <c r="E4626" s="33" t="s">
        <v>3037</v>
      </c>
    </row>
    <row r="4627" spans="1:5" ht="13.2" customHeight="1">
      <c r="A4627" s="32" t="s">
        <v>49</v>
      </c>
      <c r="E4627" s="34" t="s">
        <v>43</v>
      </c>
    </row>
    <row r="4628" ht="13.2" customHeight="1">
      <c r="E4628" s="33" t="s">
        <v>3031</v>
      </c>
    </row>
    <row r="4629" spans="1:16" ht="13.2" customHeight="1">
      <c r="A4629" t="s">
        <v>40</v>
      </c>
      <c r="B4629" s="10" t="s">
        <v>655</v>
      </c>
      <c r="C4629" s="10" t="s">
        <v>3038</v>
      </c>
      <c r="E4629" s="27" t="s">
        <v>3039</v>
      </c>
      <c r="F4629" s="28" t="s">
        <v>81</v>
      </c>
      <c r="G4629" s="29">
        <v>26</v>
      </c>
      <c r="H4629" s="28">
        <v>0.0035</v>
      </c>
      <c r="I4629" s="28">
        <f>ROUND(G4629*H4629,6)</f>
        <v>0.091</v>
      </c>
      <c r="L4629" s="30">
        <v>0</v>
      </c>
      <c r="M4629" s="31">
        <f>ROUND(ROUND(L4629,2)*ROUND(G4629,3),2)</f>
        <v>0</v>
      </c>
      <c r="N4629" s="28" t="s">
        <v>52</v>
      </c>
      <c r="O4629">
        <f>(M4629*21)/100</f>
        <v>0</v>
      </c>
      <c r="P4629" t="s">
        <v>47</v>
      </c>
    </row>
    <row r="4630" spans="1:5" ht="13.2" customHeight="1">
      <c r="A4630" s="32" t="s">
        <v>48</v>
      </c>
      <c r="E4630" s="33" t="s">
        <v>3039</v>
      </c>
    </row>
    <row r="4631" spans="1:5" ht="13.2" customHeight="1">
      <c r="A4631" s="32" t="s">
        <v>49</v>
      </c>
      <c r="E4631" s="34" t="s">
        <v>43</v>
      </c>
    </row>
    <row r="4632" ht="13.2" customHeight="1">
      <c r="E4632" s="33" t="s">
        <v>3031</v>
      </c>
    </row>
    <row r="4633" spans="1:16" ht="13.2" customHeight="1">
      <c r="A4633" t="s">
        <v>40</v>
      </c>
      <c r="B4633" s="10" t="s">
        <v>558</v>
      </c>
      <c r="C4633" s="10" t="s">
        <v>3040</v>
      </c>
      <c r="E4633" s="27" t="s">
        <v>3041</v>
      </c>
      <c r="F4633" s="28" t="s">
        <v>81</v>
      </c>
      <c r="G4633" s="29">
        <v>124</v>
      </c>
      <c r="H4633" s="28">
        <v>0.00078</v>
      </c>
      <c r="I4633" s="28">
        <f>ROUND(G4633*H4633,6)</f>
        <v>0.09672</v>
      </c>
      <c r="L4633" s="30">
        <v>0</v>
      </c>
      <c r="M4633" s="31">
        <f>ROUND(ROUND(L4633,2)*ROUND(G4633,3),2)</f>
        <v>0</v>
      </c>
      <c r="N4633" s="28" t="s">
        <v>52</v>
      </c>
      <c r="O4633">
        <f>(M4633*21)/100</f>
        <v>0</v>
      </c>
      <c r="P4633" t="s">
        <v>47</v>
      </c>
    </row>
    <row r="4634" spans="1:5" ht="13.2" customHeight="1">
      <c r="A4634" s="32" t="s">
        <v>48</v>
      </c>
      <c r="E4634" s="33" t="s">
        <v>3041</v>
      </c>
    </row>
    <row r="4635" spans="1:5" ht="13.2" customHeight="1">
      <c r="A4635" s="32" t="s">
        <v>49</v>
      </c>
      <c r="E4635" s="34" t="s">
        <v>43</v>
      </c>
    </row>
    <row r="4636" ht="13.2" customHeight="1">
      <c r="E4636" s="33" t="s">
        <v>3031</v>
      </c>
    </row>
    <row r="4637" spans="1:16" ht="13.2" customHeight="1">
      <c r="A4637" t="s">
        <v>40</v>
      </c>
      <c r="B4637" s="10" t="s">
        <v>659</v>
      </c>
      <c r="C4637" s="10" t="s">
        <v>3042</v>
      </c>
      <c r="E4637" s="27" t="s">
        <v>3043</v>
      </c>
      <c r="F4637" s="28" t="s">
        <v>81</v>
      </c>
      <c r="G4637" s="29">
        <v>17</v>
      </c>
      <c r="H4637" s="28">
        <v>0.00096</v>
      </c>
      <c r="I4637" s="28">
        <f>ROUND(G4637*H4637,6)</f>
        <v>0.01632</v>
      </c>
      <c r="L4637" s="30">
        <v>0</v>
      </c>
      <c r="M4637" s="31">
        <f>ROUND(ROUND(L4637,2)*ROUND(G4637,3),2)</f>
        <v>0</v>
      </c>
      <c r="N4637" s="28" t="s">
        <v>52</v>
      </c>
      <c r="O4637">
        <f>(M4637*21)/100</f>
        <v>0</v>
      </c>
      <c r="P4637" t="s">
        <v>47</v>
      </c>
    </row>
    <row r="4638" spans="1:5" ht="13.2" customHeight="1">
      <c r="A4638" s="32" t="s">
        <v>48</v>
      </c>
      <c r="E4638" s="33" t="s">
        <v>3043</v>
      </c>
    </row>
    <row r="4639" spans="1:5" ht="13.2" customHeight="1">
      <c r="A4639" s="32" t="s">
        <v>49</v>
      </c>
      <c r="E4639" s="34" t="s">
        <v>43</v>
      </c>
    </row>
    <row r="4640" ht="13.2" customHeight="1">
      <c r="E4640" s="33" t="s">
        <v>3031</v>
      </c>
    </row>
    <row r="4641" spans="1:16" ht="13.2" customHeight="1">
      <c r="A4641" t="s">
        <v>40</v>
      </c>
      <c r="B4641" s="10" t="s">
        <v>567</v>
      </c>
      <c r="C4641" s="10" t="s">
        <v>3044</v>
      </c>
      <c r="E4641" s="27" t="s">
        <v>3045</v>
      </c>
      <c r="F4641" s="28" t="s">
        <v>81</v>
      </c>
      <c r="G4641" s="29">
        <v>8</v>
      </c>
      <c r="H4641" s="28">
        <v>0.00125</v>
      </c>
      <c r="I4641" s="28">
        <f>ROUND(G4641*H4641,6)</f>
        <v>0.01</v>
      </c>
      <c r="L4641" s="30">
        <v>0</v>
      </c>
      <c r="M4641" s="31">
        <f>ROUND(ROUND(L4641,2)*ROUND(G4641,3),2)</f>
        <v>0</v>
      </c>
      <c r="N4641" s="28" t="s">
        <v>52</v>
      </c>
      <c r="O4641">
        <f>(M4641*21)/100</f>
        <v>0</v>
      </c>
      <c r="P4641" t="s">
        <v>47</v>
      </c>
    </row>
    <row r="4642" spans="1:5" ht="13.2" customHeight="1">
      <c r="A4642" s="32" t="s">
        <v>48</v>
      </c>
      <c r="E4642" s="33" t="s">
        <v>3045</v>
      </c>
    </row>
    <row r="4643" spans="1:5" ht="13.2" customHeight="1">
      <c r="A4643" s="32" t="s">
        <v>49</v>
      </c>
      <c r="E4643" s="34" t="s">
        <v>43</v>
      </c>
    </row>
    <row r="4644" ht="13.2" customHeight="1">
      <c r="E4644" s="33" t="s">
        <v>3031</v>
      </c>
    </row>
    <row r="4645" spans="1:16" ht="13.2" customHeight="1">
      <c r="A4645" t="s">
        <v>40</v>
      </c>
      <c r="B4645" s="10" t="s">
        <v>663</v>
      </c>
      <c r="C4645" s="10" t="s">
        <v>3046</v>
      </c>
      <c r="E4645" s="27" t="s">
        <v>3047</v>
      </c>
      <c r="F4645" s="28" t="s">
        <v>81</v>
      </c>
      <c r="G4645" s="29">
        <v>30</v>
      </c>
      <c r="H4645" s="28">
        <v>0.00256</v>
      </c>
      <c r="I4645" s="28">
        <f>ROUND(G4645*H4645,6)</f>
        <v>0.0768</v>
      </c>
      <c r="L4645" s="30">
        <v>0</v>
      </c>
      <c r="M4645" s="31">
        <f>ROUND(ROUND(L4645,2)*ROUND(G4645,3),2)</f>
        <v>0</v>
      </c>
      <c r="N4645" s="28" t="s">
        <v>52</v>
      </c>
      <c r="O4645">
        <f>(M4645*21)/100</f>
        <v>0</v>
      </c>
      <c r="P4645" t="s">
        <v>47</v>
      </c>
    </row>
    <row r="4646" spans="1:5" ht="13.2" customHeight="1">
      <c r="A4646" s="32" t="s">
        <v>48</v>
      </c>
      <c r="E4646" s="33" t="s">
        <v>3047</v>
      </c>
    </row>
    <row r="4647" spans="1:5" ht="13.2" customHeight="1">
      <c r="A4647" s="32" t="s">
        <v>49</v>
      </c>
      <c r="E4647" s="34" t="s">
        <v>43</v>
      </c>
    </row>
    <row r="4648" ht="13.2" customHeight="1">
      <c r="E4648" s="33" t="s">
        <v>3031</v>
      </c>
    </row>
    <row r="4649" spans="1:16" ht="13.2" customHeight="1">
      <c r="A4649" t="s">
        <v>40</v>
      </c>
      <c r="B4649" s="10" t="s">
        <v>555</v>
      </c>
      <c r="C4649" s="10" t="s">
        <v>3048</v>
      </c>
      <c r="E4649" s="27" t="s">
        <v>3049</v>
      </c>
      <c r="F4649" s="28" t="s">
        <v>67</v>
      </c>
      <c r="G4649" s="29">
        <v>4</v>
      </c>
      <c r="H4649" s="28">
        <v>0.00081</v>
      </c>
      <c r="I4649" s="28">
        <f>ROUND(G4649*H4649,6)</f>
        <v>0.00324</v>
      </c>
      <c r="L4649" s="30">
        <v>0</v>
      </c>
      <c r="M4649" s="31">
        <f>ROUND(ROUND(L4649,2)*ROUND(G4649,3),2)</f>
        <v>0</v>
      </c>
      <c r="N4649" s="28" t="s">
        <v>52</v>
      </c>
      <c r="O4649">
        <f>(M4649*21)/100</f>
        <v>0</v>
      </c>
      <c r="P4649" t="s">
        <v>47</v>
      </c>
    </row>
    <row r="4650" spans="1:5" ht="13.2" customHeight="1">
      <c r="A4650" s="32" t="s">
        <v>48</v>
      </c>
      <c r="E4650" s="33" t="s">
        <v>3049</v>
      </c>
    </row>
    <row r="4651" spans="1:5" ht="13.2" customHeight="1">
      <c r="A4651" s="32" t="s">
        <v>49</v>
      </c>
      <c r="E4651" s="34" t="s">
        <v>43</v>
      </c>
    </row>
    <row r="4652" ht="13.2" customHeight="1">
      <c r="E4652" s="33" t="s">
        <v>3031</v>
      </c>
    </row>
    <row r="4653" spans="1:16" ht="13.2" customHeight="1">
      <c r="A4653" t="s">
        <v>40</v>
      </c>
      <c r="B4653" s="10" t="s">
        <v>667</v>
      </c>
      <c r="C4653" s="10" t="s">
        <v>3050</v>
      </c>
      <c r="E4653" s="27" t="s">
        <v>3051</v>
      </c>
      <c r="F4653" s="28" t="s">
        <v>67</v>
      </c>
      <c r="G4653" s="29">
        <v>2</v>
      </c>
      <c r="H4653" s="28">
        <v>0.00218</v>
      </c>
      <c r="I4653" s="28">
        <f>ROUND(G4653*H4653,6)</f>
        <v>0.00436</v>
      </c>
      <c r="L4653" s="30">
        <v>0</v>
      </c>
      <c r="M4653" s="31">
        <f>ROUND(ROUND(L4653,2)*ROUND(G4653,3),2)</f>
        <v>0</v>
      </c>
      <c r="N4653" s="28" t="s">
        <v>52</v>
      </c>
      <c r="O4653">
        <f>(M4653*21)/100</f>
        <v>0</v>
      </c>
      <c r="P4653" t="s">
        <v>47</v>
      </c>
    </row>
    <row r="4654" spans="1:5" ht="13.2" customHeight="1">
      <c r="A4654" s="32" t="s">
        <v>48</v>
      </c>
      <c r="E4654" s="33" t="s">
        <v>3051</v>
      </c>
    </row>
    <row r="4655" spans="1:5" ht="13.2" customHeight="1">
      <c r="A4655" s="32" t="s">
        <v>49</v>
      </c>
      <c r="E4655" s="34" t="s">
        <v>43</v>
      </c>
    </row>
    <row r="4656" ht="13.2" customHeight="1">
      <c r="E4656" s="33" t="s">
        <v>3031</v>
      </c>
    </row>
    <row r="4657" spans="1:16" ht="13.2" customHeight="1">
      <c r="A4657" t="s">
        <v>40</v>
      </c>
      <c r="B4657" s="10" t="s">
        <v>564</v>
      </c>
      <c r="C4657" s="10" t="s">
        <v>3052</v>
      </c>
      <c r="E4657" s="27" t="s">
        <v>3053</v>
      </c>
      <c r="F4657" s="28" t="s">
        <v>81</v>
      </c>
      <c r="G4657" s="29">
        <v>2</v>
      </c>
      <c r="H4657" s="28">
        <v>0.00107</v>
      </c>
      <c r="I4657" s="28">
        <f>ROUND(G4657*H4657,6)</f>
        <v>0.00214</v>
      </c>
      <c r="L4657" s="30">
        <v>0</v>
      </c>
      <c r="M4657" s="31">
        <f>ROUND(ROUND(L4657,2)*ROUND(G4657,3),2)</f>
        <v>0</v>
      </c>
      <c r="N4657" s="28" t="s">
        <v>52</v>
      </c>
      <c r="O4657">
        <f>(M4657*21)/100</f>
        <v>0</v>
      </c>
      <c r="P4657" t="s">
        <v>47</v>
      </c>
    </row>
    <row r="4658" spans="1:5" ht="13.2" customHeight="1">
      <c r="A4658" s="32" t="s">
        <v>48</v>
      </c>
      <c r="E4658" s="33" t="s">
        <v>3053</v>
      </c>
    </row>
    <row r="4659" spans="1:5" ht="13.2" customHeight="1">
      <c r="A4659" s="32" t="s">
        <v>49</v>
      </c>
      <c r="E4659" s="34" t="s">
        <v>43</v>
      </c>
    </row>
    <row r="4660" ht="13.2" customHeight="1">
      <c r="E4660" s="33" t="s">
        <v>3031</v>
      </c>
    </row>
    <row r="4661" spans="1:16" ht="13.2" customHeight="1">
      <c r="A4661" t="s">
        <v>40</v>
      </c>
      <c r="B4661" s="10" t="s">
        <v>671</v>
      </c>
      <c r="C4661" s="10" t="s">
        <v>3054</v>
      </c>
      <c r="E4661" s="27" t="s">
        <v>3055</v>
      </c>
      <c r="F4661" s="28" t="s">
        <v>81</v>
      </c>
      <c r="G4661" s="29">
        <v>4</v>
      </c>
      <c r="H4661" s="28">
        <v>0.00043</v>
      </c>
      <c r="I4661" s="28">
        <f>ROUND(G4661*H4661,6)</f>
        <v>0.00172</v>
      </c>
      <c r="L4661" s="30">
        <v>0</v>
      </c>
      <c r="M4661" s="31">
        <f>ROUND(ROUND(L4661,2)*ROUND(G4661,3),2)</f>
        <v>0</v>
      </c>
      <c r="N4661" s="28" t="s">
        <v>52</v>
      </c>
      <c r="O4661">
        <f>(M4661*21)/100</f>
        <v>0</v>
      </c>
      <c r="P4661" t="s">
        <v>47</v>
      </c>
    </row>
    <row r="4662" spans="1:5" ht="13.2" customHeight="1">
      <c r="A4662" s="32" t="s">
        <v>48</v>
      </c>
      <c r="E4662" s="33" t="s">
        <v>3055</v>
      </c>
    </row>
    <row r="4663" spans="1:5" ht="13.2" customHeight="1">
      <c r="A4663" s="32" t="s">
        <v>49</v>
      </c>
      <c r="E4663" s="34" t="s">
        <v>43</v>
      </c>
    </row>
    <row r="4664" ht="13.2" customHeight="1">
      <c r="E4664" s="33" t="s">
        <v>3056</v>
      </c>
    </row>
    <row r="4665" spans="1:16" ht="13.2" customHeight="1">
      <c r="A4665" t="s">
        <v>40</v>
      </c>
      <c r="B4665" s="10" t="s">
        <v>676</v>
      </c>
      <c r="C4665" s="10" t="s">
        <v>3057</v>
      </c>
      <c r="E4665" s="27" t="s">
        <v>3058</v>
      </c>
      <c r="F4665" s="28" t="s">
        <v>67</v>
      </c>
      <c r="G4665" s="29">
        <v>17</v>
      </c>
      <c r="H4665" s="28">
        <v>0.00017</v>
      </c>
      <c r="I4665" s="28">
        <f>ROUND(G4665*H4665,6)</f>
        <v>0.00289</v>
      </c>
      <c r="L4665" s="30">
        <v>0</v>
      </c>
      <c r="M4665" s="31">
        <f>ROUND(ROUND(L4665,2)*ROUND(G4665,3),2)</f>
        <v>0</v>
      </c>
      <c r="N4665" s="28" t="s">
        <v>52</v>
      </c>
      <c r="O4665">
        <f>(M4665*21)/100</f>
        <v>0</v>
      </c>
      <c r="P4665" t="s">
        <v>47</v>
      </c>
    </row>
    <row r="4666" spans="1:5" ht="13.2" customHeight="1">
      <c r="A4666" s="32" t="s">
        <v>48</v>
      </c>
      <c r="E4666" s="33" t="s">
        <v>3058</v>
      </c>
    </row>
    <row r="4667" spans="1:5" ht="13.2" customHeight="1">
      <c r="A4667" s="32" t="s">
        <v>49</v>
      </c>
      <c r="E4667" s="34" t="s">
        <v>43</v>
      </c>
    </row>
    <row r="4668" ht="13.2" customHeight="1">
      <c r="E4668" s="33" t="s">
        <v>3059</v>
      </c>
    </row>
    <row r="4669" spans="1:16" ht="13.2" customHeight="1">
      <c r="A4669" t="s">
        <v>40</v>
      </c>
      <c r="B4669" s="10" t="s">
        <v>504</v>
      </c>
      <c r="C4669" s="10" t="s">
        <v>3060</v>
      </c>
      <c r="E4669" s="27" t="s">
        <v>3061</v>
      </c>
      <c r="F4669" s="28" t="s">
        <v>67</v>
      </c>
      <c r="G4669" s="29">
        <v>1</v>
      </c>
      <c r="H4669" s="28">
        <v>0.00023</v>
      </c>
      <c r="I4669" s="28">
        <f>ROUND(G4669*H4669,6)</f>
        <v>0.00023</v>
      </c>
      <c r="L4669" s="30">
        <v>0</v>
      </c>
      <c r="M4669" s="31">
        <f>ROUND(ROUND(L4669,2)*ROUND(G4669,3),2)</f>
        <v>0</v>
      </c>
      <c r="N4669" s="28" t="s">
        <v>52</v>
      </c>
      <c r="O4669">
        <f>(M4669*21)/100</f>
        <v>0</v>
      </c>
      <c r="P4669" t="s">
        <v>47</v>
      </c>
    </row>
    <row r="4670" spans="1:5" ht="13.2" customHeight="1">
      <c r="A4670" s="32" t="s">
        <v>48</v>
      </c>
      <c r="E4670" s="33" t="s">
        <v>3061</v>
      </c>
    </row>
    <row r="4671" spans="1:5" ht="13.2" customHeight="1">
      <c r="A4671" s="32" t="s">
        <v>49</v>
      </c>
      <c r="E4671" s="34" t="s">
        <v>43</v>
      </c>
    </row>
    <row r="4672" ht="13.2" customHeight="1">
      <c r="E4672" s="33" t="s">
        <v>3059</v>
      </c>
    </row>
    <row r="4673" spans="1:16" ht="13.2" customHeight="1">
      <c r="A4673" t="s">
        <v>40</v>
      </c>
      <c r="B4673" s="10" t="s">
        <v>508</v>
      </c>
      <c r="C4673" s="10" t="s">
        <v>3062</v>
      </c>
      <c r="E4673" s="27" t="s">
        <v>3063</v>
      </c>
      <c r="F4673" s="28" t="s">
        <v>2684</v>
      </c>
      <c r="G4673" s="29">
        <v>19</v>
      </c>
      <c r="H4673" s="28">
        <v>0.00021</v>
      </c>
      <c r="I4673" s="28">
        <f>ROUND(G4673*H4673,6)</f>
        <v>0.00399</v>
      </c>
      <c r="L4673" s="30">
        <v>0</v>
      </c>
      <c r="M4673" s="31">
        <f>ROUND(ROUND(L4673,2)*ROUND(G4673,3),2)</f>
        <v>0</v>
      </c>
      <c r="N4673" s="28" t="s">
        <v>52</v>
      </c>
      <c r="O4673">
        <f>(M4673*21)/100</f>
        <v>0</v>
      </c>
      <c r="P4673" t="s">
        <v>47</v>
      </c>
    </row>
    <row r="4674" spans="1:5" ht="13.2" customHeight="1">
      <c r="A4674" s="32" t="s">
        <v>48</v>
      </c>
      <c r="E4674" s="33" t="s">
        <v>3063</v>
      </c>
    </row>
    <row r="4675" spans="1:5" ht="13.2" customHeight="1">
      <c r="A4675" s="32" t="s">
        <v>49</v>
      </c>
      <c r="E4675" s="34" t="s">
        <v>43</v>
      </c>
    </row>
    <row r="4676" ht="13.2" customHeight="1">
      <c r="E4676" s="33" t="s">
        <v>3059</v>
      </c>
    </row>
    <row r="4677" spans="1:16" ht="13.2" customHeight="1">
      <c r="A4677" t="s">
        <v>40</v>
      </c>
      <c r="B4677" s="10" t="s">
        <v>680</v>
      </c>
      <c r="C4677" s="10" t="s">
        <v>3064</v>
      </c>
      <c r="E4677" s="27" t="s">
        <v>3065</v>
      </c>
      <c r="F4677" s="28" t="s">
        <v>67</v>
      </c>
      <c r="G4677" s="29">
        <v>18</v>
      </c>
      <c r="H4677" s="28">
        <v>6E-05</v>
      </c>
      <c r="I4677" s="28">
        <f>ROUND(G4677*H4677,6)</f>
        <v>0.00108</v>
      </c>
      <c r="L4677" s="30">
        <v>0</v>
      </c>
      <c r="M4677" s="31">
        <f>ROUND(ROUND(L4677,2)*ROUND(G4677,3),2)</f>
        <v>0</v>
      </c>
      <c r="N4677" s="28" t="s">
        <v>52</v>
      </c>
      <c r="O4677">
        <f>(M4677*21)/100</f>
        <v>0</v>
      </c>
      <c r="P4677" t="s">
        <v>47</v>
      </c>
    </row>
    <row r="4678" spans="1:5" ht="13.2" customHeight="1">
      <c r="A4678" s="32" t="s">
        <v>48</v>
      </c>
      <c r="E4678" s="33" t="s">
        <v>3065</v>
      </c>
    </row>
    <row r="4679" spans="1:5" ht="13.2" customHeight="1">
      <c r="A4679" s="32" t="s">
        <v>49</v>
      </c>
      <c r="E4679" s="34" t="s">
        <v>43</v>
      </c>
    </row>
    <row r="4680" ht="13.2" customHeight="1">
      <c r="E4680" s="33" t="s">
        <v>3059</v>
      </c>
    </row>
    <row r="4681" spans="1:16" ht="13.2" customHeight="1">
      <c r="A4681" t="s">
        <v>40</v>
      </c>
      <c r="B4681" s="10" t="s">
        <v>685</v>
      </c>
      <c r="C4681" s="10" t="s">
        <v>3066</v>
      </c>
      <c r="E4681" s="27" t="s">
        <v>3067</v>
      </c>
      <c r="F4681" s="28" t="s">
        <v>67</v>
      </c>
      <c r="G4681" s="29">
        <v>10</v>
      </c>
      <c r="H4681" s="28">
        <v>0.0001</v>
      </c>
      <c r="I4681" s="28">
        <f>ROUND(G4681*H4681,6)</f>
        <v>0.001</v>
      </c>
      <c r="L4681" s="30">
        <v>0</v>
      </c>
      <c r="M4681" s="31">
        <f>ROUND(ROUND(L4681,2)*ROUND(G4681,3),2)</f>
        <v>0</v>
      </c>
      <c r="N4681" s="28" t="s">
        <v>52</v>
      </c>
      <c r="O4681">
        <f>(M4681*21)/100</f>
        <v>0</v>
      </c>
      <c r="P4681" t="s">
        <v>47</v>
      </c>
    </row>
    <row r="4682" spans="1:5" ht="13.2" customHeight="1">
      <c r="A4682" s="32" t="s">
        <v>48</v>
      </c>
      <c r="E4682" s="33" t="s">
        <v>3067</v>
      </c>
    </row>
    <row r="4683" spans="1:5" ht="13.2" customHeight="1">
      <c r="A4683" s="32" t="s">
        <v>49</v>
      </c>
      <c r="E4683" s="34" t="s">
        <v>43</v>
      </c>
    </row>
    <row r="4684" ht="13.2" customHeight="1">
      <c r="E4684" s="33" t="s">
        <v>3059</v>
      </c>
    </row>
    <row r="4685" spans="1:16" ht="13.2" customHeight="1">
      <c r="A4685" t="s">
        <v>40</v>
      </c>
      <c r="B4685" s="10" t="s">
        <v>689</v>
      </c>
      <c r="C4685" s="10" t="s">
        <v>3068</v>
      </c>
      <c r="E4685" s="27" t="s">
        <v>3069</v>
      </c>
      <c r="F4685" s="28" t="s">
        <v>67</v>
      </c>
      <c r="G4685" s="29">
        <v>11</v>
      </c>
      <c r="H4685" s="28">
        <v>0.00018</v>
      </c>
      <c r="I4685" s="28">
        <f>ROUND(G4685*H4685,6)</f>
        <v>0.00198</v>
      </c>
      <c r="L4685" s="30">
        <v>0</v>
      </c>
      <c r="M4685" s="31">
        <f>ROUND(ROUND(L4685,2)*ROUND(G4685,3),2)</f>
        <v>0</v>
      </c>
      <c r="N4685" s="28" t="s">
        <v>52</v>
      </c>
      <c r="O4685">
        <f>(M4685*21)/100</f>
        <v>0</v>
      </c>
      <c r="P4685" t="s">
        <v>47</v>
      </c>
    </row>
    <row r="4686" spans="1:5" ht="13.2" customHeight="1">
      <c r="A4686" s="32" t="s">
        <v>48</v>
      </c>
      <c r="E4686" s="33" t="s">
        <v>3069</v>
      </c>
    </row>
    <row r="4687" spans="1:5" ht="13.2" customHeight="1">
      <c r="A4687" s="32" t="s">
        <v>49</v>
      </c>
      <c r="E4687" s="34" t="s">
        <v>43</v>
      </c>
    </row>
    <row r="4688" ht="13.2" customHeight="1">
      <c r="E4688" s="33" t="s">
        <v>3059</v>
      </c>
    </row>
    <row r="4689" spans="1:16" ht="13.2" customHeight="1">
      <c r="A4689" t="s">
        <v>40</v>
      </c>
      <c r="B4689" s="10" t="s">
        <v>692</v>
      </c>
      <c r="C4689" s="10" t="s">
        <v>3070</v>
      </c>
      <c r="E4689" s="27" t="s">
        <v>3071</v>
      </c>
      <c r="F4689" s="28" t="s">
        <v>67</v>
      </c>
      <c r="G4689" s="29">
        <v>6</v>
      </c>
      <c r="H4689" s="28">
        <v>0.0003</v>
      </c>
      <c r="I4689" s="28">
        <f>ROUND(G4689*H4689,6)</f>
        <v>0.0018</v>
      </c>
      <c r="L4689" s="30">
        <v>0</v>
      </c>
      <c r="M4689" s="31">
        <f>ROUND(ROUND(L4689,2)*ROUND(G4689,3),2)</f>
        <v>0</v>
      </c>
      <c r="N4689" s="28" t="s">
        <v>52</v>
      </c>
      <c r="O4689">
        <f>(M4689*21)/100</f>
        <v>0</v>
      </c>
      <c r="P4689" t="s">
        <v>47</v>
      </c>
    </row>
    <row r="4690" spans="1:5" ht="13.2" customHeight="1">
      <c r="A4690" s="32" t="s">
        <v>48</v>
      </c>
      <c r="E4690" s="33" t="s">
        <v>3071</v>
      </c>
    </row>
    <row r="4691" spans="1:5" ht="13.2" customHeight="1">
      <c r="A4691" s="32" t="s">
        <v>49</v>
      </c>
      <c r="E4691" s="34" t="s">
        <v>43</v>
      </c>
    </row>
    <row r="4692" ht="13.2" customHeight="1">
      <c r="E4692" s="33" t="s">
        <v>3059</v>
      </c>
    </row>
    <row r="4693" spans="1:16" ht="13.2" customHeight="1">
      <c r="A4693" t="s">
        <v>40</v>
      </c>
      <c r="B4693" s="10" t="s">
        <v>695</v>
      </c>
      <c r="C4693" s="10" t="s">
        <v>3072</v>
      </c>
      <c r="E4693" s="27" t="s">
        <v>3073</v>
      </c>
      <c r="F4693" s="28" t="s">
        <v>67</v>
      </c>
      <c r="G4693" s="29">
        <v>12</v>
      </c>
      <c r="H4693" s="28">
        <v>0.00036</v>
      </c>
      <c r="I4693" s="28">
        <f>ROUND(G4693*H4693,6)</f>
        <v>0.00432</v>
      </c>
      <c r="L4693" s="30">
        <v>0</v>
      </c>
      <c r="M4693" s="31">
        <f>ROUND(ROUND(L4693,2)*ROUND(G4693,3),2)</f>
        <v>0</v>
      </c>
      <c r="N4693" s="28" t="s">
        <v>52</v>
      </c>
      <c r="O4693">
        <f>(M4693*21)/100</f>
        <v>0</v>
      </c>
      <c r="P4693" t="s">
        <v>47</v>
      </c>
    </row>
    <row r="4694" spans="1:5" ht="13.2" customHeight="1">
      <c r="A4694" s="32" t="s">
        <v>48</v>
      </c>
      <c r="E4694" s="33" t="s">
        <v>3073</v>
      </c>
    </row>
    <row r="4695" spans="1:5" ht="13.2" customHeight="1">
      <c r="A4695" s="32" t="s">
        <v>49</v>
      </c>
      <c r="E4695" s="34" t="s">
        <v>43</v>
      </c>
    </row>
    <row r="4696" ht="13.2" customHeight="1">
      <c r="E4696" s="33" t="s">
        <v>3059</v>
      </c>
    </row>
    <row r="4697" spans="1:16" ht="13.2" customHeight="1">
      <c r="A4697" t="s">
        <v>40</v>
      </c>
      <c r="B4697" s="10" t="s">
        <v>699</v>
      </c>
      <c r="C4697" s="10" t="s">
        <v>3074</v>
      </c>
      <c r="E4697" s="27" t="s">
        <v>3075</v>
      </c>
      <c r="F4697" s="28" t="s">
        <v>67</v>
      </c>
      <c r="G4697" s="29">
        <v>2</v>
      </c>
      <c r="H4697" s="28">
        <v>2E-05</v>
      </c>
      <c r="I4697" s="28">
        <f>ROUND(G4697*H4697,6)</f>
        <v>4E-05</v>
      </c>
      <c r="L4697" s="30">
        <v>0</v>
      </c>
      <c r="M4697" s="31">
        <f>ROUND(ROUND(L4697,2)*ROUND(G4697,3),2)</f>
        <v>0</v>
      </c>
      <c r="N4697" s="28" t="s">
        <v>52</v>
      </c>
      <c r="O4697">
        <f>(M4697*21)/100</f>
        <v>0</v>
      </c>
      <c r="P4697" t="s">
        <v>47</v>
      </c>
    </row>
    <row r="4698" spans="1:5" ht="13.2" customHeight="1">
      <c r="A4698" s="32" t="s">
        <v>48</v>
      </c>
      <c r="E4698" s="33" t="s">
        <v>3075</v>
      </c>
    </row>
    <row r="4699" spans="1:5" ht="13.2" customHeight="1">
      <c r="A4699" s="32" t="s">
        <v>49</v>
      </c>
      <c r="E4699" s="34" t="s">
        <v>43</v>
      </c>
    </row>
    <row r="4700" ht="13.2" customHeight="1">
      <c r="E4700" s="33" t="s">
        <v>3059</v>
      </c>
    </row>
    <row r="4701" spans="1:16" ht="13.2" customHeight="1">
      <c r="A4701" t="s">
        <v>40</v>
      </c>
      <c r="B4701" s="10" t="s">
        <v>705</v>
      </c>
      <c r="C4701" s="10" t="s">
        <v>3076</v>
      </c>
      <c r="E4701" s="27" t="s">
        <v>3077</v>
      </c>
      <c r="F4701" s="28" t="s">
        <v>67</v>
      </c>
      <c r="G4701" s="29">
        <v>1</v>
      </c>
      <c r="H4701" s="28">
        <v>0</v>
      </c>
      <c r="I4701" s="28">
        <f>ROUND(G4701*H4701,6)</f>
        <v>0</v>
      </c>
      <c r="L4701" s="30">
        <v>0</v>
      </c>
      <c r="M4701" s="31">
        <f>ROUND(ROUND(L4701,2)*ROUND(G4701,3),2)</f>
        <v>0</v>
      </c>
      <c r="N4701" s="28" t="s">
        <v>57</v>
      </c>
      <c r="O4701">
        <f>(M4701*21)/100</f>
        <v>0</v>
      </c>
      <c r="P4701" t="s">
        <v>47</v>
      </c>
    </row>
    <row r="4702" spans="1:5" ht="13.2" customHeight="1">
      <c r="A4702" s="32" t="s">
        <v>48</v>
      </c>
      <c r="E4702" s="33" t="s">
        <v>3077</v>
      </c>
    </row>
    <row r="4703" spans="1:5" ht="13.2" customHeight="1">
      <c r="A4703" s="32" t="s">
        <v>49</v>
      </c>
      <c r="E4703" s="34" t="s">
        <v>43</v>
      </c>
    </row>
    <row r="4704" ht="13.2" customHeight="1">
      <c r="E4704" s="33" t="s">
        <v>43</v>
      </c>
    </row>
    <row r="4705" spans="1:16" ht="13.2" customHeight="1">
      <c r="A4705" t="s">
        <v>40</v>
      </c>
      <c r="B4705" s="10" t="s">
        <v>742</v>
      </c>
      <c r="C4705" s="10" t="s">
        <v>3078</v>
      </c>
      <c r="E4705" s="27" t="s">
        <v>3079</v>
      </c>
      <c r="F4705" s="28" t="s">
        <v>67</v>
      </c>
      <c r="G4705" s="29">
        <v>16</v>
      </c>
      <c r="H4705" s="28">
        <v>2E-05</v>
      </c>
      <c r="I4705" s="28">
        <f>ROUND(G4705*H4705,6)</f>
        <v>0.00032</v>
      </c>
      <c r="L4705" s="30">
        <v>0</v>
      </c>
      <c r="M4705" s="31">
        <f>ROUND(ROUND(L4705,2)*ROUND(G4705,3),2)</f>
        <v>0</v>
      </c>
      <c r="N4705" s="28" t="s">
        <v>52</v>
      </c>
      <c r="O4705">
        <f>(M4705*21)/100</f>
        <v>0</v>
      </c>
      <c r="P4705" t="s">
        <v>47</v>
      </c>
    </row>
    <row r="4706" spans="1:5" ht="13.2" customHeight="1">
      <c r="A4706" s="32" t="s">
        <v>48</v>
      </c>
      <c r="E4706" s="33" t="s">
        <v>3079</v>
      </c>
    </row>
    <row r="4707" spans="1:5" ht="13.2" customHeight="1">
      <c r="A4707" s="32" t="s">
        <v>49</v>
      </c>
      <c r="E4707" s="34" t="s">
        <v>43</v>
      </c>
    </row>
    <row r="4708" ht="13.2" customHeight="1">
      <c r="E4708" s="33" t="s">
        <v>43</v>
      </c>
    </row>
    <row r="4709" spans="1:16" ht="13.2" customHeight="1">
      <c r="A4709" t="s">
        <v>40</v>
      </c>
      <c r="B4709" s="10" t="s">
        <v>782</v>
      </c>
      <c r="C4709" s="10" t="s">
        <v>3080</v>
      </c>
      <c r="E4709" s="27" t="s">
        <v>3081</v>
      </c>
      <c r="F4709" s="28" t="s">
        <v>67</v>
      </c>
      <c r="G4709" s="29">
        <v>6</v>
      </c>
      <c r="H4709" s="28">
        <v>2E-05</v>
      </c>
      <c r="I4709" s="28">
        <f>ROUND(G4709*H4709,6)</f>
        <v>0.00012</v>
      </c>
      <c r="L4709" s="30">
        <v>0</v>
      </c>
      <c r="M4709" s="31">
        <f>ROUND(ROUND(L4709,2)*ROUND(G4709,3),2)</f>
        <v>0</v>
      </c>
      <c r="N4709" s="28" t="s">
        <v>52</v>
      </c>
      <c r="O4709">
        <f>(M4709*21)/100</f>
        <v>0</v>
      </c>
      <c r="P4709" t="s">
        <v>47</v>
      </c>
    </row>
    <row r="4710" spans="1:5" ht="13.2" customHeight="1">
      <c r="A4710" s="32" t="s">
        <v>48</v>
      </c>
      <c r="E4710" s="33" t="s">
        <v>3081</v>
      </c>
    </row>
    <row r="4711" spans="1:5" ht="13.2" customHeight="1">
      <c r="A4711" s="32" t="s">
        <v>49</v>
      </c>
      <c r="E4711" s="34" t="s">
        <v>43</v>
      </c>
    </row>
    <row r="4712" ht="13.2" customHeight="1">
      <c r="E4712" s="33" t="s">
        <v>43</v>
      </c>
    </row>
    <row r="4713" spans="1:16" ht="13.2" customHeight="1">
      <c r="A4713" t="s">
        <v>40</v>
      </c>
      <c r="B4713" s="10" t="s">
        <v>860</v>
      </c>
      <c r="C4713" s="10" t="s">
        <v>3082</v>
      </c>
      <c r="E4713" s="27" t="s">
        <v>3083</v>
      </c>
      <c r="F4713" s="28" t="s">
        <v>67</v>
      </c>
      <c r="G4713" s="29">
        <v>4</v>
      </c>
      <c r="H4713" s="28">
        <v>2E-05</v>
      </c>
      <c r="I4713" s="28">
        <f>ROUND(G4713*H4713,6)</f>
        <v>8E-05</v>
      </c>
      <c r="L4713" s="30">
        <v>0</v>
      </c>
      <c r="M4713" s="31">
        <f>ROUND(ROUND(L4713,2)*ROUND(G4713,3),2)</f>
        <v>0</v>
      </c>
      <c r="N4713" s="28" t="s">
        <v>52</v>
      </c>
      <c r="O4713">
        <f>(M4713*21)/100</f>
        <v>0</v>
      </c>
      <c r="P4713" t="s">
        <v>47</v>
      </c>
    </row>
    <row r="4714" spans="1:5" ht="13.2" customHeight="1">
      <c r="A4714" s="32" t="s">
        <v>48</v>
      </c>
      <c r="E4714" s="33" t="s">
        <v>3083</v>
      </c>
    </row>
    <row r="4715" spans="1:5" ht="13.2" customHeight="1">
      <c r="A4715" s="32" t="s">
        <v>49</v>
      </c>
      <c r="E4715" s="34" t="s">
        <v>43</v>
      </c>
    </row>
    <row r="4716" ht="13.2" customHeight="1">
      <c r="E4716" s="33" t="s">
        <v>43</v>
      </c>
    </row>
    <row r="4717" spans="1:16" ht="13.2" customHeight="1">
      <c r="A4717" t="s">
        <v>40</v>
      </c>
      <c r="B4717" s="10" t="s">
        <v>794</v>
      </c>
      <c r="C4717" s="10" t="s">
        <v>3084</v>
      </c>
      <c r="E4717" s="27" t="s">
        <v>3085</v>
      </c>
      <c r="F4717" s="28" t="s">
        <v>67</v>
      </c>
      <c r="G4717" s="29">
        <v>6</v>
      </c>
      <c r="H4717" s="28">
        <v>2E-05</v>
      </c>
      <c r="I4717" s="28">
        <f>ROUND(G4717*H4717,6)</f>
        <v>0.00012</v>
      </c>
      <c r="L4717" s="30">
        <v>0</v>
      </c>
      <c r="M4717" s="31">
        <f>ROUND(ROUND(L4717,2)*ROUND(G4717,3),2)</f>
        <v>0</v>
      </c>
      <c r="N4717" s="28" t="s">
        <v>52</v>
      </c>
      <c r="O4717">
        <f>(M4717*21)/100</f>
        <v>0</v>
      </c>
      <c r="P4717" t="s">
        <v>47</v>
      </c>
    </row>
    <row r="4718" spans="1:5" ht="13.2" customHeight="1">
      <c r="A4718" s="32" t="s">
        <v>48</v>
      </c>
      <c r="E4718" s="33" t="s">
        <v>3085</v>
      </c>
    </row>
    <row r="4719" spans="1:5" ht="13.2" customHeight="1">
      <c r="A4719" s="32" t="s">
        <v>49</v>
      </c>
      <c r="E4719" s="34" t="s">
        <v>43</v>
      </c>
    </row>
    <row r="4720" ht="13.2" customHeight="1">
      <c r="E4720" s="33" t="s">
        <v>43</v>
      </c>
    </row>
    <row r="4721" spans="1:16" ht="13.2" customHeight="1">
      <c r="A4721" t="s">
        <v>40</v>
      </c>
      <c r="B4721" s="10" t="s">
        <v>803</v>
      </c>
      <c r="C4721" s="10" t="s">
        <v>3086</v>
      </c>
      <c r="E4721" s="27" t="s">
        <v>3087</v>
      </c>
      <c r="F4721" s="28" t="s">
        <v>67</v>
      </c>
      <c r="G4721" s="29">
        <v>8</v>
      </c>
      <c r="H4721" s="28">
        <v>2E-05</v>
      </c>
      <c r="I4721" s="28">
        <f>ROUND(G4721*H4721,6)</f>
        <v>0.00016</v>
      </c>
      <c r="L4721" s="30">
        <v>0</v>
      </c>
      <c r="M4721" s="31">
        <f>ROUND(ROUND(L4721,2)*ROUND(G4721,3),2)</f>
        <v>0</v>
      </c>
      <c r="N4721" s="28" t="s">
        <v>52</v>
      </c>
      <c r="O4721">
        <f>(M4721*21)/100</f>
        <v>0</v>
      </c>
      <c r="P4721" t="s">
        <v>47</v>
      </c>
    </row>
    <row r="4722" spans="1:5" ht="13.2" customHeight="1">
      <c r="A4722" s="32" t="s">
        <v>48</v>
      </c>
      <c r="E4722" s="33" t="s">
        <v>3087</v>
      </c>
    </row>
    <row r="4723" spans="1:5" ht="13.2" customHeight="1">
      <c r="A4723" s="32" t="s">
        <v>49</v>
      </c>
      <c r="E4723" s="34" t="s">
        <v>43</v>
      </c>
    </row>
    <row r="4724" ht="13.2" customHeight="1">
      <c r="E4724" s="33" t="s">
        <v>43</v>
      </c>
    </row>
    <row r="4725" spans="1:16" ht="13.2" customHeight="1">
      <c r="A4725" t="s">
        <v>40</v>
      </c>
      <c r="B4725" s="10" t="s">
        <v>841</v>
      </c>
      <c r="C4725" s="10" t="s">
        <v>3088</v>
      </c>
      <c r="E4725" s="27" t="s">
        <v>3089</v>
      </c>
      <c r="F4725" s="28" t="s">
        <v>67</v>
      </c>
      <c r="G4725" s="29">
        <v>1</v>
      </c>
      <c r="H4725" s="28">
        <v>0</v>
      </c>
      <c r="I4725" s="28">
        <f>ROUND(G4725*H4725,6)</f>
        <v>0</v>
      </c>
      <c r="L4725" s="30">
        <v>0</v>
      </c>
      <c r="M4725" s="31">
        <f>ROUND(ROUND(L4725,2)*ROUND(G4725,3),2)</f>
        <v>0</v>
      </c>
      <c r="N4725" s="28" t="s">
        <v>57</v>
      </c>
      <c r="O4725">
        <f>(M4725*21)/100</f>
        <v>0</v>
      </c>
      <c r="P4725" t="s">
        <v>47</v>
      </c>
    </row>
    <row r="4726" spans="1:5" ht="13.2" customHeight="1">
      <c r="A4726" s="32" t="s">
        <v>48</v>
      </c>
      <c r="E4726" s="33" t="s">
        <v>3089</v>
      </c>
    </row>
    <row r="4727" spans="1:5" ht="13.2" customHeight="1">
      <c r="A4727" s="32" t="s">
        <v>49</v>
      </c>
      <c r="E4727" s="34" t="s">
        <v>43</v>
      </c>
    </row>
    <row r="4728" ht="13.2" customHeight="1">
      <c r="E4728" s="33" t="s">
        <v>43</v>
      </c>
    </row>
    <row r="4729" spans="1:16" ht="13.2" customHeight="1">
      <c r="A4729" t="s">
        <v>40</v>
      </c>
      <c r="B4729" s="10" t="s">
        <v>847</v>
      </c>
      <c r="C4729" s="10" t="s">
        <v>3090</v>
      </c>
      <c r="E4729" s="27" t="s">
        <v>3091</v>
      </c>
      <c r="F4729" s="28" t="s">
        <v>67</v>
      </c>
      <c r="G4729" s="29">
        <v>2</v>
      </c>
      <c r="H4729" s="28">
        <v>3E-05</v>
      </c>
      <c r="I4729" s="28">
        <f>ROUND(G4729*H4729,6)</f>
        <v>6E-05</v>
      </c>
      <c r="L4729" s="30">
        <v>0</v>
      </c>
      <c r="M4729" s="31">
        <f>ROUND(ROUND(L4729,2)*ROUND(G4729,3),2)</f>
        <v>0</v>
      </c>
      <c r="N4729" s="28" t="s">
        <v>52</v>
      </c>
      <c r="O4729">
        <f>(M4729*21)/100</f>
        <v>0</v>
      </c>
      <c r="P4729" t="s">
        <v>47</v>
      </c>
    </row>
    <row r="4730" spans="1:5" ht="13.2" customHeight="1">
      <c r="A4730" s="32" t="s">
        <v>48</v>
      </c>
      <c r="E4730" s="33" t="s">
        <v>3091</v>
      </c>
    </row>
    <row r="4731" spans="1:5" ht="13.2" customHeight="1">
      <c r="A4731" s="32" t="s">
        <v>49</v>
      </c>
      <c r="E4731" s="34" t="s">
        <v>43</v>
      </c>
    </row>
    <row r="4732" ht="13.2" customHeight="1">
      <c r="E4732" s="33" t="s">
        <v>3092</v>
      </c>
    </row>
    <row r="4733" spans="1:16" ht="13.2" customHeight="1">
      <c r="A4733" t="s">
        <v>40</v>
      </c>
      <c r="B4733" s="10" t="s">
        <v>815</v>
      </c>
      <c r="C4733" s="10" t="s">
        <v>3093</v>
      </c>
      <c r="E4733" s="27" t="s">
        <v>3094</v>
      </c>
      <c r="F4733" s="28" t="s">
        <v>81</v>
      </c>
      <c r="G4733" s="29">
        <v>318</v>
      </c>
      <c r="H4733" s="28">
        <v>0.00019</v>
      </c>
      <c r="I4733" s="28">
        <f>ROUND(G4733*H4733,6)</f>
        <v>0.06042</v>
      </c>
      <c r="L4733" s="30">
        <v>0</v>
      </c>
      <c r="M4733" s="31">
        <f>ROUND(ROUND(L4733,2)*ROUND(G4733,3),2)</f>
        <v>0</v>
      </c>
      <c r="N4733" s="28" t="s">
        <v>52</v>
      </c>
      <c r="O4733">
        <f>(M4733*21)/100</f>
        <v>0</v>
      </c>
      <c r="P4733" t="s">
        <v>47</v>
      </c>
    </row>
    <row r="4734" spans="1:5" ht="13.2" customHeight="1">
      <c r="A4734" s="32" t="s">
        <v>48</v>
      </c>
      <c r="E4734" s="33" t="s">
        <v>3094</v>
      </c>
    </row>
    <row r="4735" spans="1:5" ht="13.2" customHeight="1">
      <c r="A4735" s="32" t="s">
        <v>49</v>
      </c>
      <c r="E4735" s="34" t="s">
        <v>43</v>
      </c>
    </row>
    <row r="4736" ht="13.2" customHeight="1">
      <c r="E4736" s="33" t="s">
        <v>3095</v>
      </c>
    </row>
    <row r="4737" spans="1:16" ht="13.2" customHeight="1">
      <c r="A4737" t="s">
        <v>40</v>
      </c>
      <c r="B4737" s="10" t="s">
        <v>820</v>
      </c>
      <c r="C4737" s="10" t="s">
        <v>3096</v>
      </c>
      <c r="E4737" s="27" t="s">
        <v>3097</v>
      </c>
      <c r="F4737" s="28" t="s">
        <v>81</v>
      </c>
      <c r="G4737" s="29">
        <v>318</v>
      </c>
      <c r="H4737" s="28">
        <v>1E-05</v>
      </c>
      <c r="I4737" s="28">
        <f>ROUND(G4737*H4737,6)</f>
        <v>0.00318</v>
      </c>
      <c r="L4737" s="30">
        <v>0</v>
      </c>
      <c r="M4737" s="31">
        <f>ROUND(ROUND(L4737,2)*ROUND(G4737,3),2)</f>
        <v>0</v>
      </c>
      <c r="N4737" s="28" t="s">
        <v>52</v>
      </c>
      <c r="O4737">
        <f>(M4737*21)/100</f>
        <v>0</v>
      </c>
      <c r="P4737" t="s">
        <v>47</v>
      </c>
    </row>
    <row r="4738" spans="1:5" ht="13.2" customHeight="1">
      <c r="A4738" s="32" t="s">
        <v>48</v>
      </c>
      <c r="E4738" s="33" t="s">
        <v>3097</v>
      </c>
    </row>
    <row r="4739" spans="1:5" ht="13.2" customHeight="1">
      <c r="A4739" s="32" t="s">
        <v>49</v>
      </c>
      <c r="E4739" s="34" t="s">
        <v>43</v>
      </c>
    </row>
    <row r="4740" ht="13.2" customHeight="1">
      <c r="E4740" s="33" t="s">
        <v>3095</v>
      </c>
    </row>
    <row r="4741" spans="1:16" ht="13.2" customHeight="1">
      <c r="A4741" t="s">
        <v>40</v>
      </c>
      <c r="B4741" s="10" t="s">
        <v>862</v>
      </c>
      <c r="C4741" s="10" t="s">
        <v>3098</v>
      </c>
      <c r="E4741" s="27" t="s">
        <v>3099</v>
      </c>
      <c r="F4741" s="28" t="s">
        <v>148</v>
      </c>
      <c r="G4741" s="29">
        <v>0.575</v>
      </c>
      <c r="H4741" s="28">
        <v>0</v>
      </c>
      <c r="I4741" s="28">
        <f>ROUND(G4741*H4741,6)</f>
        <v>0</v>
      </c>
      <c r="L4741" s="30">
        <v>0</v>
      </c>
      <c r="M4741" s="31">
        <f>ROUND(ROUND(L4741,2)*ROUND(G4741,3),2)</f>
        <v>0</v>
      </c>
      <c r="N4741" s="28" t="s">
        <v>52</v>
      </c>
      <c r="O4741">
        <f>(M4741*21)/100</f>
        <v>0</v>
      </c>
      <c r="P4741" t="s">
        <v>47</v>
      </c>
    </row>
    <row r="4742" spans="1:5" ht="13.2" customHeight="1">
      <c r="A4742" s="32" t="s">
        <v>48</v>
      </c>
      <c r="E4742" s="33" t="s">
        <v>3099</v>
      </c>
    </row>
    <row r="4743" spans="1:5" ht="13.2" customHeight="1">
      <c r="A4743" s="32" t="s">
        <v>49</v>
      </c>
      <c r="E4743" s="34" t="s">
        <v>43</v>
      </c>
    </row>
    <row r="4744" ht="13.2" customHeight="1">
      <c r="E4744" s="33" t="s">
        <v>377</v>
      </c>
    </row>
    <row r="4745" spans="1:13" ht="13.2" customHeight="1">
      <c r="A4745" t="s">
        <v>37</v>
      </c>
      <c r="C4745" s="11" t="s">
        <v>3100</v>
      </c>
      <c r="E4745" s="35" t="s">
        <v>3101</v>
      </c>
      <c r="J4745" s="31">
        <f>0</f>
        <v>0</v>
      </c>
      <c r="K4745" s="31">
        <f>0</f>
        <v>0</v>
      </c>
      <c r="L4745" s="31">
        <f>0+L4746+L4750</f>
        <v>0</v>
      </c>
      <c r="M4745" s="31">
        <f>0+M4746+M4750</f>
        <v>0</v>
      </c>
    </row>
    <row r="4746" spans="1:16" ht="13.2" customHeight="1">
      <c r="A4746" t="s">
        <v>40</v>
      </c>
      <c r="B4746" s="10" t="s">
        <v>866</v>
      </c>
      <c r="C4746" s="10" t="s">
        <v>3102</v>
      </c>
      <c r="E4746" s="27" t="s">
        <v>3103</v>
      </c>
      <c r="F4746" s="28" t="s">
        <v>2684</v>
      </c>
      <c r="G4746" s="29">
        <v>1</v>
      </c>
      <c r="H4746" s="28">
        <v>0.00125</v>
      </c>
      <c r="I4746" s="28">
        <f>ROUND(G4746*H4746,6)</f>
        <v>0.00125</v>
      </c>
      <c r="L4746" s="30">
        <v>0</v>
      </c>
      <c r="M4746" s="31">
        <f>ROUND(ROUND(L4746,2)*ROUND(G4746,3),2)</f>
        <v>0</v>
      </c>
      <c r="N4746" s="28" t="s">
        <v>52</v>
      </c>
      <c r="O4746">
        <f>(M4746*21)/100</f>
        <v>0</v>
      </c>
      <c r="P4746" t="s">
        <v>47</v>
      </c>
    </row>
    <row r="4747" spans="1:5" ht="13.2" customHeight="1">
      <c r="A4747" s="32" t="s">
        <v>48</v>
      </c>
      <c r="E4747" s="33" t="s">
        <v>3103</v>
      </c>
    </row>
    <row r="4748" spans="1:5" ht="13.2" customHeight="1">
      <c r="A4748" s="32" t="s">
        <v>49</v>
      </c>
      <c r="E4748" s="34" t="s">
        <v>43</v>
      </c>
    </row>
    <row r="4749" ht="13.2" customHeight="1">
      <c r="E4749" s="33" t="s">
        <v>43</v>
      </c>
    </row>
    <row r="4750" spans="1:16" ht="13.2" customHeight="1">
      <c r="A4750" t="s">
        <v>40</v>
      </c>
      <c r="B4750" s="10" t="s">
        <v>870</v>
      </c>
      <c r="C4750" s="10" t="s">
        <v>3104</v>
      </c>
      <c r="E4750" s="27" t="s">
        <v>3105</v>
      </c>
      <c r="F4750" s="28" t="s">
        <v>148</v>
      </c>
      <c r="G4750" s="29">
        <v>0.001</v>
      </c>
      <c r="H4750" s="28">
        <v>0</v>
      </c>
      <c r="I4750" s="28">
        <f>ROUND(G4750*H4750,6)</f>
        <v>0</v>
      </c>
      <c r="L4750" s="30">
        <v>0</v>
      </c>
      <c r="M4750" s="31">
        <f>ROUND(ROUND(L4750,2)*ROUND(G4750,3),2)</f>
        <v>0</v>
      </c>
      <c r="N4750" s="28" t="s">
        <v>52</v>
      </c>
      <c r="O4750">
        <f>(M4750*21)/100</f>
        <v>0</v>
      </c>
      <c r="P4750" t="s">
        <v>47</v>
      </c>
    </row>
    <row r="4751" spans="1:5" ht="13.2" customHeight="1">
      <c r="A4751" s="32" t="s">
        <v>48</v>
      </c>
      <c r="E4751" s="33" t="s">
        <v>3105</v>
      </c>
    </row>
    <row r="4752" spans="1:5" ht="13.2" customHeight="1">
      <c r="A4752" s="32" t="s">
        <v>49</v>
      </c>
      <c r="E4752" s="34" t="s">
        <v>43</v>
      </c>
    </row>
    <row r="4753" ht="13.2" customHeight="1">
      <c r="E4753" s="33" t="s">
        <v>1799</v>
      </c>
    </row>
    <row r="4754" spans="1:13" ht="13.2" customHeight="1">
      <c r="A4754" t="s">
        <v>37</v>
      </c>
      <c r="C4754" s="11" t="s">
        <v>2680</v>
      </c>
      <c r="E4754" s="35" t="s">
        <v>2681</v>
      </c>
      <c r="J4754" s="31">
        <f>0</f>
        <v>0</v>
      </c>
      <c r="K4754" s="31">
        <f>0</f>
        <v>0</v>
      </c>
      <c r="L4754" s="31">
        <f>0+L4755+L4759+L4763+L4767+L4771+L4775+L4779+L4783+L4787+L4791+L4795+L4799+L4803+L4807+L4811+L4815+L4819+L4823+L4827+L4831+L4835+L4839+L4843+L4847+L4851+L4855+L4859+L4863+L4867+L4871+L4875+L4879+L4883+L4887+L4891+L4895+L4899+L4903+L4907+L4911+L4915+L4919+L4923+L4927+L4931+L4935+L4939+L4943+L4947+L4951+L4955+L4959+L4963+L4967+L4971+L4975+L4979+L4983+L4987+L4991+L4995+L4999+L5003+L5007+L5011+L5015+L5019+L5023</f>
        <v>0</v>
      </c>
      <c r="M4754" s="31">
        <f>0+M4755+M4759+M4763+M4767+M4771+M4775+M4779+M4783+M4787+M4791+M4795+M4799+M4803+M4807+M4811+M4815+M4819+M4823+M4827+M4831+M4835+M4839+M4843+M4847+M4851+M4855+M4859+M4863+M4867+M4871+M4875+M4879+M4883+M4887+M4891+M4895+M4899+M4903+M4907+M4911+M4915+M4919+M4923+M4927+M4931+M4935+M4939+M4943+M4947+M4951+M4955+M4959+M4963+M4967+M4971+M4975+M4979+M4983+M4987+M4991+M4995+M4999+M5003+M5007+M5011+M5015+M5019+M5023</f>
        <v>0</v>
      </c>
    </row>
    <row r="4755" spans="1:16" ht="13.2" customHeight="1">
      <c r="A4755" t="s">
        <v>40</v>
      </c>
      <c r="B4755" s="10" t="s">
        <v>980</v>
      </c>
      <c r="C4755" s="10" t="s">
        <v>3106</v>
      </c>
      <c r="E4755" s="27" t="s">
        <v>3107</v>
      </c>
      <c r="F4755" s="28" t="s">
        <v>45</v>
      </c>
      <c r="G4755" s="29">
        <v>8</v>
      </c>
      <c r="H4755" s="28">
        <v>0</v>
      </c>
      <c r="I4755" s="28">
        <f>ROUND(G4755*H4755,6)</f>
        <v>0</v>
      </c>
      <c r="L4755" s="30">
        <v>0</v>
      </c>
      <c r="M4755" s="31">
        <f>ROUND(ROUND(L4755,2)*ROUND(G4755,3),2)</f>
        <v>0</v>
      </c>
      <c r="N4755" s="28" t="s">
        <v>57</v>
      </c>
      <c r="O4755">
        <f>(M4755*21)/100</f>
        <v>0</v>
      </c>
      <c r="P4755" t="s">
        <v>47</v>
      </c>
    </row>
    <row r="4756" spans="1:5" ht="13.2" customHeight="1">
      <c r="A4756" s="32" t="s">
        <v>48</v>
      </c>
      <c r="E4756" s="33" t="s">
        <v>3107</v>
      </c>
    </row>
    <row r="4757" spans="1:5" ht="13.2" customHeight="1">
      <c r="A4757" s="32" t="s">
        <v>49</v>
      </c>
      <c r="E4757" s="34" t="s">
        <v>43</v>
      </c>
    </row>
    <row r="4758" ht="13.2" customHeight="1">
      <c r="E4758" s="33" t="s">
        <v>43</v>
      </c>
    </row>
    <row r="4759" spans="1:16" ht="13.2" customHeight="1">
      <c r="A4759" t="s">
        <v>40</v>
      </c>
      <c r="B4759" s="10" t="s">
        <v>1028</v>
      </c>
      <c r="C4759" s="10" t="s">
        <v>3108</v>
      </c>
      <c r="E4759" s="27" t="s">
        <v>3109</v>
      </c>
      <c r="F4759" s="28" t="s">
        <v>67</v>
      </c>
      <c r="G4759" s="29">
        <v>42</v>
      </c>
      <c r="H4759" s="28">
        <v>0</v>
      </c>
      <c r="I4759" s="28">
        <f>ROUND(G4759*H4759,6)</f>
        <v>0</v>
      </c>
      <c r="L4759" s="30">
        <v>0</v>
      </c>
      <c r="M4759" s="31">
        <f>ROUND(ROUND(L4759,2)*ROUND(G4759,3),2)</f>
        <v>0</v>
      </c>
      <c r="N4759" s="28" t="s">
        <v>57</v>
      </c>
      <c r="O4759">
        <f>(M4759*21)/100</f>
        <v>0</v>
      </c>
      <c r="P4759" t="s">
        <v>47</v>
      </c>
    </row>
    <row r="4760" spans="1:5" ht="13.2" customHeight="1">
      <c r="A4760" s="32" t="s">
        <v>48</v>
      </c>
      <c r="E4760" s="33" t="s">
        <v>3109</v>
      </c>
    </row>
    <row r="4761" spans="1:5" ht="13.2" customHeight="1">
      <c r="A4761" s="32" t="s">
        <v>49</v>
      </c>
      <c r="E4761" s="34" t="s">
        <v>43</v>
      </c>
    </row>
    <row r="4762" ht="13.2" customHeight="1">
      <c r="E4762" s="33" t="s">
        <v>43</v>
      </c>
    </row>
    <row r="4763" spans="1:16" ht="13.2" customHeight="1">
      <c r="A4763" t="s">
        <v>40</v>
      </c>
      <c r="B4763" s="10" t="s">
        <v>1031</v>
      </c>
      <c r="C4763" s="10" t="s">
        <v>3110</v>
      </c>
      <c r="E4763" s="27" t="s">
        <v>3109</v>
      </c>
      <c r="F4763" s="28" t="s">
        <v>67</v>
      </c>
      <c r="G4763" s="29">
        <v>1</v>
      </c>
      <c r="H4763" s="28">
        <v>0</v>
      </c>
      <c r="I4763" s="28">
        <f>ROUND(G4763*H4763,6)</f>
        <v>0</v>
      </c>
      <c r="L4763" s="30">
        <v>0</v>
      </c>
      <c r="M4763" s="31">
        <f>ROUND(ROUND(L4763,2)*ROUND(G4763,3),2)</f>
        <v>0</v>
      </c>
      <c r="N4763" s="28" t="s">
        <v>57</v>
      </c>
      <c r="O4763">
        <f>(M4763*21)/100</f>
        <v>0</v>
      </c>
      <c r="P4763" t="s">
        <v>47</v>
      </c>
    </row>
    <row r="4764" spans="1:5" ht="13.2" customHeight="1">
      <c r="A4764" s="32" t="s">
        <v>48</v>
      </c>
      <c r="E4764" s="33" t="s">
        <v>3109</v>
      </c>
    </row>
    <row r="4765" spans="1:5" ht="13.2" customHeight="1">
      <c r="A4765" s="32" t="s">
        <v>49</v>
      </c>
      <c r="E4765" s="34" t="s">
        <v>43</v>
      </c>
    </row>
    <row r="4766" ht="13.2" customHeight="1">
      <c r="E4766" s="33" t="s">
        <v>43</v>
      </c>
    </row>
    <row r="4767" spans="1:16" ht="13.2" customHeight="1">
      <c r="A4767" t="s">
        <v>40</v>
      </c>
      <c r="B4767" s="10" t="s">
        <v>1038</v>
      </c>
      <c r="C4767" s="10" t="s">
        <v>3111</v>
      </c>
      <c r="E4767" s="27" t="s">
        <v>3112</v>
      </c>
      <c r="F4767" s="28" t="s">
        <v>67</v>
      </c>
      <c r="G4767" s="29">
        <v>4</v>
      </c>
      <c r="H4767" s="28">
        <v>0.0018</v>
      </c>
      <c r="I4767" s="28">
        <f>ROUND(G4767*H4767,6)</f>
        <v>0.0072</v>
      </c>
      <c r="L4767" s="30">
        <v>0</v>
      </c>
      <c r="M4767" s="31">
        <f>ROUND(ROUND(L4767,2)*ROUND(G4767,3),2)</f>
        <v>0</v>
      </c>
      <c r="N4767" s="28" t="s">
        <v>52</v>
      </c>
      <c r="O4767">
        <f>(M4767*21)/100</f>
        <v>0</v>
      </c>
      <c r="P4767" t="s">
        <v>47</v>
      </c>
    </row>
    <row r="4768" spans="1:5" ht="13.2" customHeight="1">
      <c r="A4768" s="32" t="s">
        <v>48</v>
      </c>
      <c r="E4768" s="33" t="s">
        <v>3112</v>
      </c>
    </row>
    <row r="4769" spans="1:5" ht="13.2" customHeight="1">
      <c r="A4769" s="32" t="s">
        <v>49</v>
      </c>
      <c r="E4769" s="34" t="s">
        <v>43</v>
      </c>
    </row>
    <row r="4770" ht="13.2" customHeight="1">
      <c r="E4770" s="33" t="s">
        <v>43</v>
      </c>
    </row>
    <row r="4771" spans="1:16" ht="13.2" customHeight="1">
      <c r="A4771" t="s">
        <v>40</v>
      </c>
      <c r="B4771" s="10" t="s">
        <v>1044</v>
      </c>
      <c r="C4771" s="10" t="s">
        <v>3113</v>
      </c>
      <c r="E4771" s="27" t="s">
        <v>3114</v>
      </c>
      <c r="F4771" s="28" t="s">
        <v>67</v>
      </c>
      <c r="G4771" s="29">
        <v>2</v>
      </c>
      <c r="H4771" s="28">
        <v>0</v>
      </c>
      <c r="I4771" s="28">
        <f>ROUND(G4771*H4771,6)</f>
        <v>0</v>
      </c>
      <c r="L4771" s="30">
        <v>0</v>
      </c>
      <c r="M4771" s="31">
        <f>ROUND(ROUND(L4771,2)*ROUND(G4771,3),2)</f>
        <v>0</v>
      </c>
      <c r="N4771" s="28" t="s">
        <v>57</v>
      </c>
      <c r="O4771">
        <f>(M4771*21)/100</f>
        <v>0</v>
      </c>
      <c r="P4771" t="s">
        <v>47</v>
      </c>
    </row>
    <row r="4772" spans="1:5" ht="13.2" customHeight="1">
      <c r="A4772" s="32" t="s">
        <v>48</v>
      </c>
      <c r="E4772" s="33" t="s">
        <v>3114</v>
      </c>
    </row>
    <row r="4773" spans="1:5" ht="13.2" customHeight="1">
      <c r="A4773" s="32" t="s">
        <v>49</v>
      </c>
      <c r="E4773" s="34" t="s">
        <v>43</v>
      </c>
    </row>
    <row r="4774" ht="13.2" customHeight="1">
      <c r="E4774" s="33" t="s">
        <v>43</v>
      </c>
    </row>
    <row r="4775" spans="1:16" ht="13.2" customHeight="1">
      <c r="A4775" t="s">
        <v>40</v>
      </c>
      <c r="B4775" s="10" t="s">
        <v>1007</v>
      </c>
      <c r="C4775" s="10" t="s">
        <v>3115</v>
      </c>
      <c r="E4775" s="27" t="s">
        <v>3116</v>
      </c>
      <c r="F4775" s="28" t="s">
        <v>67</v>
      </c>
      <c r="G4775" s="29">
        <v>9</v>
      </c>
      <c r="H4775" s="28">
        <v>0.0018</v>
      </c>
      <c r="I4775" s="28">
        <f>ROUND(G4775*H4775,6)</f>
        <v>0.0162</v>
      </c>
      <c r="L4775" s="30">
        <v>0</v>
      </c>
      <c r="M4775" s="31">
        <f>ROUND(ROUND(L4775,2)*ROUND(G4775,3),2)</f>
        <v>0</v>
      </c>
      <c r="N4775" s="28" t="s">
        <v>52</v>
      </c>
      <c r="O4775">
        <f>(M4775*21)/100</f>
        <v>0</v>
      </c>
      <c r="P4775" t="s">
        <v>47</v>
      </c>
    </row>
    <row r="4776" spans="1:5" ht="13.2" customHeight="1">
      <c r="A4776" s="32" t="s">
        <v>48</v>
      </c>
      <c r="E4776" s="33" t="s">
        <v>3116</v>
      </c>
    </row>
    <row r="4777" spans="1:5" ht="13.2" customHeight="1">
      <c r="A4777" s="32" t="s">
        <v>49</v>
      </c>
      <c r="E4777" s="34" t="s">
        <v>43</v>
      </c>
    </row>
    <row r="4778" ht="13.2" customHeight="1">
      <c r="E4778" s="33" t="s">
        <v>43</v>
      </c>
    </row>
    <row r="4779" spans="1:16" ht="13.2" customHeight="1">
      <c r="A4779" t="s">
        <v>40</v>
      </c>
      <c r="B4779" s="10" t="s">
        <v>1057</v>
      </c>
      <c r="C4779" s="10" t="s">
        <v>3117</v>
      </c>
      <c r="E4779" s="27" t="s">
        <v>3118</v>
      </c>
      <c r="F4779" s="28" t="s">
        <v>67</v>
      </c>
      <c r="G4779" s="29">
        <v>8</v>
      </c>
      <c r="H4779" s="28">
        <v>0</v>
      </c>
      <c r="I4779" s="28">
        <f>ROUND(G4779*H4779,6)</f>
        <v>0</v>
      </c>
      <c r="L4779" s="30">
        <v>0</v>
      </c>
      <c r="M4779" s="31">
        <f>ROUND(ROUND(L4779,2)*ROUND(G4779,3),2)</f>
        <v>0</v>
      </c>
      <c r="N4779" s="28" t="s">
        <v>57</v>
      </c>
      <c r="O4779">
        <f>(M4779*21)/100</f>
        <v>0</v>
      </c>
      <c r="P4779" t="s">
        <v>47</v>
      </c>
    </row>
    <row r="4780" spans="1:5" ht="13.2" customHeight="1">
      <c r="A4780" s="32" t="s">
        <v>48</v>
      </c>
      <c r="E4780" s="33" t="s">
        <v>3118</v>
      </c>
    </row>
    <row r="4781" spans="1:5" ht="13.2" customHeight="1">
      <c r="A4781" s="32" t="s">
        <v>49</v>
      </c>
      <c r="E4781" s="34" t="s">
        <v>43</v>
      </c>
    </row>
    <row r="4782" ht="13.2" customHeight="1">
      <c r="E4782" s="33" t="s">
        <v>43</v>
      </c>
    </row>
    <row r="4783" spans="1:16" ht="13.2" customHeight="1">
      <c r="A4783" t="s">
        <v>40</v>
      </c>
      <c r="B4783" s="10" t="s">
        <v>1054</v>
      </c>
      <c r="C4783" s="10" t="s">
        <v>3119</v>
      </c>
      <c r="E4783" s="27" t="s">
        <v>3120</v>
      </c>
      <c r="F4783" s="28" t="s">
        <v>67</v>
      </c>
      <c r="G4783" s="29">
        <v>4</v>
      </c>
      <c r="H4783" s="28">
        <v>0.0018</v>
      </c>
      <c r="I4783" s="28">
        <f>ROUND(G4783*H4783,6)</f>
        <v>0.0072</v>
      </c>
      <c r="L4783" s="30">
        <v>0</v>
      </c>
      <c r="M4783" s="31">
        <f>ROUND(ROUND(L4783,2)*ROUND(G4783,3),2)</f>
        <v>0</v>
      </c>
      <c r="N4783" s="28" t="s">
        <v>52</v>
      </c>
      <c r="O4783">
        <f>(M4783*21)/100</f>
        <v>0</v>
      </c>
      <c r="P4783" t="s">
        <v>47</v>
      </c>
    </row>
    <row r="4784" spans="1:5" ht="13.2" customHeight="1">
      <c r="A4784" s="32" t="s">
        <v>48</v>
      </c>
      <c r="E4784" s="33" t="s">
        <v>3120</v>
      </c>
    </row>
    <row r="4785" spans="1:5" ht="13.2" customHeight="1">
      <c r="A4785" s="32" t="s">
        <v>49</v>
      </c>
      <c r="E4785" s="34" t="s">
        <v>43</v>
      </c>
    </row>
    <row r="4786" ht="13.2" customHeight="1">
      <c r="E4786" s="33" t="s">
        <v>43</v>
      </c>
    </row>
    <row r="4787" spans="1:16" ht="13.2" customHeight="1">
      <c r="A4787" t="s">
        <v>40</v>
      </c>
      <c r="B4787" s="10" t="s">
        <v>1020</v>
      </c>
      <c r="C4787" s="10" t="s">
        <v>3121</v>
      </c>
      <c r="E4787" s="27" t="s">
        <v>3122</v>
      </c>
      <c r="F4787" s="28" t="s">
        <v>67</v>
      </c>
      <c r="G4787" s="29">
        <v>1</v>
      </c>
      <c r="H4787" s="28">
        <v>0</v>
      </c>
      <c r="I4787" s="28">
        <f>ROUND(G4787*H4787,6)</f>
        <v>0</v>
      </c>
      <c r="L4787" s="30">
        <v>0</v>
      </c>
      <c r="M4787" s="31">
        <f>ROUND(ROUND(L4787,2)*ROUND(G4787,3),2)</f>
        <v>0</v>
      </c>
      <c r="N4787" s="28" t="s">
        <v>57</v>
      </c>
      <c r="O4787">
        <f>(M4787*21)/100</f>
        <v>0</v>
      </c>
      <c r="P4787" t="s">
        <v>47</v>
      </c>
    </row>
    <row r="4788" spans="1:5" ht="13.2" customHeight="1">
      <c r="A4788" s="32" t="s">
        <v>48</v>
      </c>
      <c r="E4788" s="33" t="s">
        <v>3122</v>
      </c>
    </row>
    <row r="4789" spans="1:5" ht="13.2" customHeight="1">
      <c r="A4789" s="32" t="s">
        <v>49</v>
      </c>
      <c r="E4789" s="34" t="s">
        <v>43</v>
      </c>
    </row>
    <row r="4790" ht="13.2" customHeight="1">
      <c r="E4790" s="33" t="s">
        <v>43</v>
      </c>
    </row>
    <row r="4791" spans="1:16" ht="13.2" customHeight="1">
      <c r="A4791" t="s">
        <v>40</v>
      </c>
      <c r="B4791" s="10" t="s">
        <v>1010</v>
      </c>
      <c r="C4791" s="10" t="s">
        <v>3123</v>
      </c>
      <c r="E4791" s="27" t="s">
        <v>3124</v>
      </c>
      <c r="F4791" s="28" t="s">
        <v>67</v>
      </c>
      <c r="G4791" s="29">
        <v>4</v>
      </c>
      <c r="H4791" s="28">
        <v>0</v>
      </c>
      <c r="I4791" s="28">
        <f>ROUND(G4791*H4791,6)</f>
        <v>0</v>
      </c>
      <c r="L4791" s="30">
        <v>0</v>
      </c>
      <c r="M4791" s="31">
        <f>ROUND(ROUND(L4791,2)*ROUND(G4791,3),2)</f>
        <v>0</v>
      </c>
      <c r="N4791" s="28" t="s">
        <v>57</v>
      </c>
      <c r="O4791">
        <f>(M4791*21)/100</f>
        <v>0</v>
      </c>
      <c r="P4791" t="s">
        <v>47</v>
      </c>
    </row>
    <row r="4792" spans="1:5" ht="13.2" customHeight="1">
      <c r="A4792" s="32" t="s">
        <v>48</v>
      </c>
      <c r="E4792" s="33" t="s">
        <v>3124</v>
      </c>
    </row>
    <row r="4793" spans="1:5" ht="13.2" customHeight="1">
      <c r="A4793" s="32" t="s">
        <v>49</v>
      </c>
      <c r="E4793" s="34" t="s">
        <v>43</v>
      </c>
    </row>
    <row r="4794" ht="13.2" customHeight="1">
      <c r="E4794" s="33" t="s">
        <v>43</v>
      </c>
    </row>
    <row r="4795" spans="1:16" ht="13.2" customHeight="1">
      <c r="A4795" t="s">
        <v>40</v>
      </c>
      <c r="B4795" s="10" t="s">
        <v>1011</v>
      </c>
      <c r="C4795" s="10" t="s">
        <v>3125</v>
      </c>
      <c r="E4795" s="27" t="s">
        <v>3126</v>
      </c>
      <c r="F4795" s="28" t="s">
        <v>67</v>
      </c>
      <c r="G4795" s="29">
        <v>15</v>
      </c>
      <c r="H4795" s="28">
        <v>0</v>
      </c>
      <c r="I4795" s="28">
        <f>ROUND(G4795*H4795,6)</f>
        <v>0</v>
      </c>
      <c r="L4795" s="30">
        <v>0</v>
      </c>
      <c r="M4795" s="31">
        <f>ROUND(ROUND(L4795,2)*ROUND(G4795,3),2)</f>
        <v>0</v>
      </c>
      <c r="N4795" s="28" t="s">
        <v>57</v>
      </c>
      <c r="O4795">
        <f>(M4795*21)/100</f>
        <v>0</v>
      </c>
      <c r="P4795" t="s">
        <v>47</v>
      </c>
    </row>
    <row r="4796" spans="1:5" ht="13.2" customHeight="1">
      <c r="A4796" s="32" t="s">
        <v>48</v>
      </c>
      <c r="E4796" s="33" t="s">
        <v>3126</v>
      </c>
    </row>
    <row r="4797" spans="1:5" ht="13.2" customHeight="1">
      <c r="A4797" s="32" t="s">
        <v>49</v>
      </c>
      <c r="E4797" s="34" t="s">
        <v>43</v>
      </c>
    </row>
    <row r="4798" ht="13.2" customHeight="1">
      <c r="E4798" s="33" t="s">
        <v>43</v>
      </c>
    </row>
    <row r="4799" spans="1:16" ht="13.2" customHeight="1">
      <c r="A4799" t="s">
        <v>40</v>
      </c>
      <c r="B4799" s="10" t="s">
        <v>1060</v>
      </c>
      <c r="C4799" s="10" t="s">
        <v>3127</v>
      </c>
      <c r="E4799" s="27" t="s">
        <v>3128</v>
      </c>
      <c r="F4799" s="28" t="s">
        <v>67</v>
      </c>
      <c r="G4799" s="29">
        <v>4</v>
      </c>
      <c r="H4799" s="28">
        <v>0</v>
      </c>
      <c r="I4799" s="28">
        <f>ROUND(G4799*H4799,6)</f>
        <v>0</v>
      </c>
      <c r="L4799" s="30">
        <v>0</v>
      </c>
      <c r="M4799" s="31">
        <f>ROUND(ROUND(L4799,2)*ROUND(G4799,3),2)</f>
        <v>0</v>
      </c>
      <c r="N4799" s="28" t="s">
        <v>57</v>
      </c>
      <c r="O4799">
        <f>(M4799*21)/100</f>
        <v>0</v>
      </c>
      <c r="P4799" t="s">
        <v>47</v>
      </c>
    </row>
    <row r="4800" spans="1:5" ht="13.2" customHeight="1">
      <c r="A4800" s="32" t="s">
        <v>48</v>
      </c>
      <c r="E4800" s="33" t="s">
        <v>3128</v>
      </c>
    </row>
    <row r="4801" spans="1:5" ht="13.2" customHeight="1">
      <c r="A4801" s="32" t="s">
        <v>49</v>
      </c>
      <c r="E4801" s="34" t="s">
        <v>43</v>
      </c>
    </row>
    <row r="4802" ht="13.2" customHeight="1">
      <c r="E4802" s="33" t="s">
        <v>43</v>
      </c>
    </row>
    <row r="4803" spans="1:16" ht="13.2" customHeight="1">
      <c r="A4803" t="s">
        <v>40</v>
      </c>
      <c r="B4803" s="10" t="s">
        <v>1004</v>
      </c>
      <c r="C4803" s="10" t="s">
        <v>3129</v>
      </c>
      <c r="E4803" s="27" t="s">
        <v>3130</v>
      </c>
      <c r="F4803" s="28" t="s">
        <v>67</v>
      </c>
      <c r="G4803" s="29">
        <v>14</v>
      </c>
      <c r="H4803" s="28">
        <v>0</v>
      </c>
      <c r="I4803" s="28">
        <f>ROUND(G4803*H4803,6)</f>
        <v>0</v>
      </c>
      <c r="L4803" s="30">
        <v>0</v>
      </c>
      <c r="M4803" s="31">
        <f>ROUND(ROUND(L4803,2)*ROUND(G4803,3),2)</f>
        <v>0</v>
      </c>
      <c r="N4803" s="28" t="s">
        <v>57</v>
      </c>
      <c r="O4803">
        <f>(M4803*21)/100</f>
        <v>0</v>
      </c>
      <c r="P4803" t="s">
        <v>47</v>
      </c>
    </row>
    <row r="4804" spans="1:5" ht="13.2" customHeight="1">
      <c r="A4804" s="32" t="s">
        <v>48</v>
      </c>
      <c r="E4804" s="33" t="s">
        <v>3130</v>
      </c>
    </row>
    <row r="4805" spans="1:5" ht="13.2" customHeight="1">
      <c r="A4805" s="32" t="s">
        <v>49</v>
      </c>
      <c r="E4805" s="34" t="s">
        <v>43</v>
      </c>
    </row>
    <row r="4806" ht="13.2" customHeight="1">
      <c r="E4806" s="33" t="s">
        <v>43</v>
      </c>
    </row>
    <row r="4807" spans="1:16" ht="13.2" customHeight="1">
      <c r="A4807" t="s">
        <v>40</v>
      </c>
      <c r="B4807" s="10" t="s">
        <v>879</v>
      </c>
      <c r="C4807" s="10" t="s">
        <v>3131</v>
      </c>
      <c r="E4807" s="27" t="s">
        <v>3132</v>
      </c>
      <c r="F4807" s="28" t="s">
        <v>67</v>
      </c>
      <c r="G4807" s="29">
        <v>2</v>
      </c>
      <c r="H4807" s="28">
        <v>0</v>
      </c>
      <c r="I4807" s="28">
        <f>ROUND(G4807*H4807,6)</f>
        <v>0</v>
      </c>
      <c r="L4807" s="30">
        <v>0</v>
      </c>
      <c r="M4807" s="31">
        <f>ROUND(ROUND(L4807,2)*ROUND(G4807,3),2)</f>
        <v>0</v>
      </c>
      <c r="N4807" s="28" t="s">
        <v>57</v>
      </c>
      <c r="O4807">
        <f>(M4807*21)/100</f>
        <v>0</v>
      </c>
      <c r="P4807" t="s">
        <v>47</v>
      </c>
    </row>
    <row r="4808" spans="1:5" ht="13.2" customHeight="1">
      <c r="A4808" s="32" t="s">
        <v>48</v>
      </c>
      <c r="E4808" s="33" t="s">
        <v>3132</v>
      </c>
    </row>
    <row r="4809" spans="1:5" ht="13.2" customHeight="1">
      <c r="A4809" s="32" t="s">
        <v>49</v>
      </c>
      <c r="E4809" s="34" t="s">
        <v>43</v>
      </c>
    </row>
    <row r="4810" ht="13.2" customHeight="1">
      <c r="E4810" s="33" t="s">
        <v>43</v>
      </c>
    </row>
    <row r="4811" spans="1:16" ht="13.2" customHeight="1">
      <c r="A4811" t="s">
        <v>40</v>
      </c>
      <c r="B4811" s="10" t="s">
        <v>1078</v>
      </c>
      <c r="C4811" s="10" t="s">
        <v>3133</v>
      </c>
      <c r="E4811" s="27" t="s">
        <v>3134</v>
      </c>
      <c r="F4811" s="28" t="s">
        <v>67</v>
      </c>
      <c r="G4811" s="29">
        <v>1</v>
      </c>
      <c r="H4811" s="28">
        <v>8E-05</v>
      </c>
      <c r="I4811" s="28">
        <f>ROUND(G4811*H4811,6)</f>
        <v>8E-05</v>
      </c>
      <c r="L4811" s="30">
        <v>0</v>
      </c>
      <c r="M4811" s="31">
        <f>ROUND(ROUND(L4811,2)*ROUND(G4811,3),2)</f>
        <v>0</v>
      </c>
      <c r="N4811" s="28" t="s">
        <v>52</v>
      </c>
      <c r="O4811">
        <f>(M4811*21)/100</f>
        <v>0</v>
      </c>
      <c r="P4811" t="s">
        <v>47</v>
      </c>
    </row>
    <row r="4812" spans="1:5" ht="13.2" customHeight="1">
      <c r="A4812" s="32" t="s">
        <v>48</v>
      </c>
      <c r="E4812" s="33" t="s">
        <v>3134</v>
      </c>
    </row>
    <row r="4813" spans="1:5" ht="13.2" customHeight="1">
      <c r="A4813" s="32" t="s">
        <v>49</v>
      </c>
      <c r="E4813" s="34" t="s">
        <v>43</v>
      </c>
    </row>
    <row r="4814" ht="13.2" customHeight="1">
      <c r="E4814" s="33" t="s">
        <v>43</v>
      </c>
    </row>
    <row r="4815" spans="1:16" ht="13.2" customHeight="1">
      <c r="A4815" t="s">
        <v>40</v>
      </c>
      <c r="B4815" s="10" t="s">
        <v>1102</v>
      </c>
      <c r="C4815" s="10" t="s">
        <v>3135</v>
      </c>
      <c r="E4815" s="27" t="s">
        <v>3136</v>
      </c>
      <c r="F4815" s="28" t="s">
        <v>67</v>
      </c>
      <c r="G4815" s="29">
        <v>4</v>
      </c>
      <c r="H4815" s="28">
        <v>0</v>
      </c>
      <c r="I4815" s="28">
        <f>ROUND(G4815*H4815,6)</f>
        <v>0</v>
      </c>
      <c r="L4815" s="30">
        <v>0</v>
      </c>
      <c r="M4815" s="31">
        <f>ROUND(ROUND(L4815,2)*ROUND(G4815,3),2)</f>
        <v>0</v>
      </c>
      <c r="N4815" s="28" t="s">
        <v>57</v>
      </c>
      <c r="O4815">
        <f>(M4815*21)/100</f>
        <v>0</v>
      </c>
      <c r="P4815" t="s">
        <v>47</v>
      </c>
    </row>
    <row r="4816" spans="1:5" ht="13.2" customHeight="1">
      <c r="A4816" s="32" t="s">
        <v>48</v>
      </c>
      <c r="E4816" s="33" t="s">
        <v>3136</v>
      </c>
    </row>
    <row r="4817" spans="1:5" ht="13.2" customHeight="1">
      <c r="A4817" s="32" t="s">
        <v>49</v>
      </c>
      <c r="E4817" s="34" t="s">
        <v>43</v>
      </c>
    </row>
    <row r="4818" ht="13.2" customHeight="1">
      <c r="E4818" s="33" t="s">
        <v>43</v>
      </c>
    </row>
    <row r="4819" spans="1:16" ht="13.2" customHeight="1">
      <c r="A4819" t="s">
        <v>40</v>
      </c>
      <c r="B4819" s="10" t="s">
        <v>1106</v>
      </c>
      <c r="C4819" s="10" t="s">
        <v>3137</v>
      </c>
      <c r="E4819" s="27" t="s">
        <v>3138</v>
      </c>
      <c r="F4819" s="28" t="s">
        <v>67</v>
      </c>
      <c r="G4819" s="29">
        <v>4</v>
      </c>
      <c r="H4819" s="28">
        <v>0</v>
      </c>
      <c r="I4819" s="28">
        <f>ROUND(G4819*H4819,6)</f>
        <v>0</v>
      </c>
      <c r="L4819" s="30">
        <v>0</v>
      </c>
      <c r="M4819" s="31">
        <f>ROUND(ROUND(L4819,2)*ROUND(G4819,3),2)</f>
        <v>0</v>
      </c>
      <c r="N4819" s="28" t="s">
        <v>57</v>
      </c>
      <c r="O4819">
        <f>(M4819*21)/100</f>
        <v>0</v>
      </c>
      <c r="P4819" t="s">
        <v>47</v>
      </c>
    </row>
    <row r="4820" spans="1:5" ht="13.2" customHeight="1">
      <c r="A4820" s="32" t="s">
        <v>48</v>
      </c>
      <c r="E4820" s="33" t="s">
        <v>3138</v>
      </c>
    </row>
    <row r="4821" spans="1:5" ht="13.2" customHeight="1">
      <c r="A4821" s="32" t="s">
        <v>49</v>
      </c>
      <c r="E4821" s="34" t="s">
        <v>43</v>
      </c>
    </row>
    <row r="4822" ht="13.2" customHeight="1">
      <c r="E4822" s="33" t="s">
        <v>43</v>
      </c>
    </row>
    <row r="4823" spans="1:16" ht="13.2" customHeight="1">
      <c r="A4823" t="s">
        <v>40</v>
      </c>
      <c r="B4823" s="10" t="s">
        <v>1071</v>
      </c>
      <c r="C4823" s="10" t="s">
        <v>3139</v>
      </c>
      <c r="E4823" s="27" t="s">
        <v>3140</v>
      </c>
      <c r="F4823" s="28" t="s">
        <v>67</v>
      </c>
      <c r="G4823" s="29">
        <v>5</v>
      </c>
      <c r="H4823" s="28">
        <v>0.00038</v>
      </c>
      <c r="I4823" s="28">
        <f>ROUND(G4823*H4823,6)</f>
        <v>0.0019</v>
      </c>
      <c r="L4823" s="30">
        <v>0</v>
      </c>
      <c r="M4823" s="31">
        <f>ROUND(ROUND(L4823,2)*ROUND(G4823,3),2)</f>
        <v>0</v>
      </c>
      <c r="N4823" s="28" t="s">
        <v>52</v>
      </c>
      <c r="O4823">
        <f>(M4823*21)/100</f>
        <v>0</v>
      </c>
      <c r="P4823" t="s">
        <v>47</v>
      </c>
    </row>
    <row r="4824" spans="1:5" ht="13.2" customHeight="1">
      <c r="A4824" s="32" t="s">
        <v>48</v>
      </c>
      <c r="E4824" s="33" t="s">
        <v>3140</v>
      </c>
    </row>
    <row r="4825" spans="1:5" ht="13.2" customHeight="1">
      <c r="A4825" s="32" t="s">
        <v>49</v>
      </c>
      <c r="E4825" s="34" t="s">
        <v>43</v>
      </c>
    </row>
    <row r="4826" ht="13.2" customHeight="1">
      <c r="E4826" s="33" t="s">
        <v>43</v>
      </c>
    </row>
    <row r="4827" spans="1:16" ht="13.2" customHeight="1">
      <c r="A4827" t="s">
        <v>40</v>
      </c>
      <c r="B4827" s="10" t="s">
        <v>1074</v>
      </c>
      <c r="C4827" s="10" t="s">
        <v>3141</v>
      </c>
      <c r="E4827" s="27" t="s">
        <v>3142</v>
      </c>
      <c r="F4827" s="28" t="s">
        <v>67</v>
      </c>
      <c r="G4827" s="29">
        <v>1</v>
      </c>
      <c r="H4827" s="28">
        <v>0</v>
      </c>
      <c r="I4827" s="28">
        <f>ROUND(G4827*H4827,6)</f>
        <v>0</v>
      </c>
      <c r="L4827" s="30">
        <v>0</v>
      </c>
      <c r="M4827" s="31">
        <f>ROUND(ROUND(L4827,2)*ROUND(G4827,3),2)</f>
        <v>0</v>
      </c>
      <c r="N4827" s="28" t="s">
        <v>57</v>
      </c>
      <c r="O4827">
        <f>(M4827*21)/100</f>
        <v>0</v>
      </c>
      <c r="P4827" t="s">
        <v>47</v>
      </c>
    </row>
    <row r="4828" spans="1:5" ht="13.2" customHeight="1">
      <c r="A4828" s="32" t="s">
        <v>48</v>
      </c>
      <c r="E4828" s="33" t="s">
        <v>3142</v>
      </c>
    </row>
    <row r="4829" spans="1:5" ht="13.2" customHeight="1">
      <c r="A4829" s="32" t="s">
        <v>49</v>
      </c>
      <c r="E4829" s="34" t="s">
        <v>43</v>
      </c>
    </row>
    <row r="4830" ht="13.2" customHeight="1">
      <c r="E4830" s="33" t="s">
        <v>43</v>
      </c>
    </row>
    <row r="4831" spans="1:16" ht="13.2" customHeight="1">
      <c r="A4831" t="s">
        <v>40</v>
      </c>
      <c r="B4831" s="10" t="s">
        <v>1001</v>
      </c>
      <c r="C4831" s="10" t="s">
        <v>3143</v>
      </c>
      <c r="E4831" s="27" t="s">
        <v>3144</v>
      </c>
      <c r="F4831" s="28" t="s">
        <v>67</v>
      </c>
      <c r="G4831" s="29">
        <v>1</v>
      </c>
      <c r="H4831" s="28">
        <v>0</v>
      </c>
      <c r="I4831" s="28">
        <f>ROUND(G4831*H4831,6)</f>
        <v>0</v>
      </c>
      <c r="L4831" s="30">
        <v>0</v>
      </c>
      <c r="M4831" s="31">
        <f>ROUND(ROUND(L4831,2)*ROUND(G4831,3),2)</f>
        <v>0</v>
      </c>
      <c r="N4831" s="28" t="s">
        <v>57</v>
      </c>
      <c r="O4831">
        <f>(M4831*21)/100</f>
        <v>0</v>
      </c>
      <c r="P4831" t="s">
        <v>47</v>
      </c>
    </row>
    <row r="4832" spans="1:5" ht="13.2" customHeight="1">
      <c r="A4832" s="32" t="s">
        <v>48</v>
      </c>
      <c r="E4832" s="33" t="s">
        <v>3144</v>
      </c>
    </row>
    <row r="4833" spans="1:5" ht="13.2" customHeight="1">
      <c r="A4833" s="32" t="s">
        <v>49</v>
      </c>
      <c r="E4833" s="34" t="s">
        <v>43</v>
      </c>
    </row>
    <row r="4834" ht="13.2" customHeight="1">
      <c r="E4834" s="33" t="s">
        <v>43</v>
      </c>
    </row>
    <row r="4835" spans="1:16" ht="13.2" customHeight="1">
      <c r="A4835" t="s">
        <v>40</v>
      </c>
      <c r="B4835" s="10" t="s">
        <v>1094</v>
      </c>
      <c r="C4835" s="10" t="s">
        <v>3145</v>
      </c>
      <c r="E4835" s="27" t="s">
        <v>3146</v>
      </c>
      <c r="F4835" s="28" t="s">
        <v>67</v>
      </c>
      <c r="G4835" s="29">
        <v>5</v>
      </c>
      <c r="H4835" s="28">
        <v>0</v>
      </c>
      <c r="I4835" s="28">
        <f>ROUND(G4835*H4835,6)</f>
        <v>0</v>
      </c>
      <c r="L4835" s="30">
        <v>0</v>
      </c>
      <c r="M4835" s="31">
        <f>ROUND(ROUND(L4835,2)*ROUND(G4835,3),2)</f>
        <v>0</v>
      </c>
      <c r="N4835" s="28" t="s">
        <v>57</v>
      </c>
      <c r="O4835">
        <f>(M4835*21)/100</f>
        <v>0</v>
      </c>
      <c r="P4835" t="s">
        <v>47</v>
      </c>
    </row>
    <row r="4836" spans="1:5" ht="13.2" customHeight="1">
      <c r="A4836" s="32" t="s">
        <v>48</v>
      </c>
      <c r="E4836" s="33" t="s">
        <v>3146</v>
      </c>
    </row>
    <row r="4837" spans="1:5" ht="13.2" customHeight="1">
      <c r="A4837" s="32" t="s">
        <v>49</v>
      </c>
      <c r="E4837" s="34" t="s">
        <v>43</v>
      </c>
    </row>
    <row r="4838" ht="13.2" customHeight="1">
      <c r="E4838" s="33" t="s">
        <v>43</v>
      </c>
    </row>
    <row r="4839" spans="1:16" ht="13.2" customHeight="1">
      <c r="A4839" t="s">
        <v>40</v>
      </c>
      <c r="B4839" s="10" t="s">
        <v>1087</v>
      </c>
      <c r="C4839" s="10" t="s">
        <v>3147</v>
      </c>
      <c r="E4839" s="27" t="s">
        <v>3148</v>
      </c>
      <c r="F4839" s="28" t="s">
        <v>67</v>
      </c>
      <c r="G4839" s="29">
        <v>5</v>
      </c>
      <c r="H4839" s="28">
        <v>0</v>
      </c>
      <c r="I4839" s="28">
        <f>ROUND(G4839*H4839,6)</f>
        <v>0</v>
      </c>
      <c r="L4839" s="30">
        <v>0</v>
      </c>
      <c r="M4839" s="31">
        <f>ROUND(ROUND(L4839,2)*ROUND(G4839,3),2)</f>
        <v>0</v>
      </c>
      <c r="N4839" s="28" t="s">
        <v>57</v>
      </c>
      <c r="O4839">
        <f>(M4839*21)/100</f>
        <v>0</v>
      </c>
      <c r="P4839" t="s">
        <v>47</v>
      </c>
    </row>
    <row r="4840" spans="1:5" ht="13.2" customHeight="1">
      <c r="A4840" s="32" t="s">
        <v>48</v>
      </c>
      <c r="E4840" s="33" t="s">
        <v>3148</v>
      </c>
    </row>
    <row r="4841" spans="1:5" ht="13.2" customHeight="1">
      <c r="A4841" s="32" t="s">
        <v>49</v>
      </c>
      <c r="E4841" s="34" t="s">
        <v>43</v>
      </c>
    </row>
    <row r="4842" ht="13.2" customHeight="1">
      <c r="E4842" s="33" t="s">
        <v>43</v>
      </c>
    </row>
    <row r="4843" spans="1:16" ht="13.2" customHeight="1">
      <c r="A4843" t="s">
        <v>40</v>
      </c>
      <c r="B4843" s="10" t="s">
        <v>1067</v>
      </c>
      <c r="C4843" s="10" t="s">
        <v>3149</v>
      </c>
      <c r="E4843" s="27" t="s">
        <v>3150</v>
      </c>
      <c r="F4843" s="28" t="s">
        <v>67</v>
      </c>
      <c r="G4843" s="29">
        <v>1</v>
      </c>
      <c r="H4843" s="28">
        <v>0.00038</v>
      </c>
      <c r="I4843" s="28">
        <f>ROUND(G4843*H4843,6)</f>
        <v>0.00038</v>
      </c>
      <c r="L4843" s="30">
        <v>0</v>
      </c>
      <c r="M4843" s="31">
        <f>ROUND(ROUND(L4843,2)*ROUND(G4843,3),2)</f>
        <v>0</v>
      </c>
      <c r="N4843" s="28" t="s">
        <v>52</v>
      </c>
      <c r="O4843">
        <f>(M4843*21)/100</f>
        <v>0</v>
      </c>
      <c r="P4843" t="s">
        <v>47</v>
      </c>
    </row>
    <row r="4844" spans="1:5" ht="13.2" customHeight="1">
      <c r="A4844" s="32" t="s">
        <v>48</v>
      </c>
      <c r="E4844" s="33" t="s">
        <v>3150</v>
      </c>
    </row>
    <row r="4845" spans="1:5" ht="13.2" customHeight="1">
      <c r="A4845" s="32" t="s">
        <v>49</v>
      </c>
      <c r="E4845" s="34" t="s">
        <v>43</v>
      </c>
    </row>
    <row r="4846" ht="13.2" customHeight="1">
      <c r="E4846" s="33" t="s">
        <v>43</v>
      </c>
    </row>
    <row r="4847" spans="1:16" ht="13.2" customHeight="1">
      <c r="A4847" t="s">
        <v>40</v>
      </c>
      <c r="B4847" s="10" t="s">
        <v>1090</v>
      </c>
      <c r="C4847" s="10" t="s">
        <v>3151</v>
      </c>
      <c r="E4847" s="27" t="s">
        <v>3152</v>
      </c>
      <c r="F4847" s="28" t="s">
        <v>67</v>
      </c>
      <c r="G4847" s="29">
        <v>4</v>
      </c>
      <c r="H4847" s="28">
        <v>0</v>
      </c>
      <c r="I4847" s="28">
        <f>ROUND(G4847*H4847,6)</f>
        <v>0</v>
      </c>
      <c r="L4847" s="30">
        <v>0</v>
      </c>
      <c r="M4847" s="31">
        <f>ROUND(ROUND(L4847,2)*ROUND(G4847,3),2)</f>
        <v>0</v>
      </c>
      <c r="N4847" s="28" t="s">
        <v>57</v>
      </c>
      <c r="O4847">
        <f>(M4847*21)/100</f>
        <v>0</v>
      </c>
      <c r="P4847" t="s">
        <v>47</v>
      </c>
    </row>
    <row r="4848" spans="1:5" ht="13.2" customHeight="1">
      <c r="A4848" s="32" t="s">
        <v>48</v>
      </c>
      <c r="E4848" s="33" t="s">
        <v>3152</v>
      </c>
    </row>
    <row r="4849" spans="1:5" ht="13.2" customHeight="1">
      <c r="A4849" s="32" t="s">
        <v>49</v>
      </c>
      <c r="E4849" s="34" t="s">
        <v>43</v>
      </c>
    </row>
    <row r="4850" ht="13.2" customHeight="1">
      <c r="E4850" s="33" t="s">
        <v>43</v>
      </c>
    </row>
    <row r="4851" spans="1:16" ht="13.2" customHeight="1">
      <c r="A4851" t="s">
        <v>40</v>
      </c>
      <c r="B4851" s="10" t="s">
        <v>884</v>
      </c>
      <c r="C4851" s="10" t="s">
        <v>3153</v>
      </c>
      <c r="E4851" s="27" t="s">
        <v>3154</v>
      </c>
      <c r="F4851" s="28" t="s">
        <v>67</v>
      </c>
      <c r="G4851" s="29">
        <v>10</v>
      </c>
      <c r="H4851" s="28">
        <v>0</v>
      </c>
      <c r="I4851" s="28">
        <f>ROUND(G4851*H4851,6)</f>
        <v>0</v>
      </c>
      <c r="L4851" s="30">
        <v>0</v>
      </c>
      <c r="M4851" s="31">
        <f>ROUND(ROUND(L4851,2)*ROUND(G4851,3),2)</f>
        <v>0</v>
      </c>
      <c r="N4851" s="28" t="s">
        <v>57</v>
      </c>
      <c r="O4851">
        <f>(M4851*21)/100</f>
        <v>0</v>
      </c>
      <c r="P4851" t="s">
        <v>47</v>
      </c>
    </row>
    <row r="4852" spans="1:5" ht="13.2" customHeight="1">
      <c r="A4852" s="32" t="s">
        <v>48</v>
      </c>
      <c r="E4852" s="33" t="s">
        <v>3154</v>
      </c>
    </row>
    <row r="4853" spans="1:5" ht="13.2" customHeight="1">
      <c r="A4853" s="32" t="s">
        <v>49</v>
      </c>
      <c r="E4853" s="34" t="s">
        <v>43</v>
      </c>
    </row>
    <row r="4854" ht="13.2" customHeight="1">
      <c r="E4854" s="33" t="s">
        <v>43</v>
      </c>
    </row>
    <row r="4855" spans="1:16" ht="13.2" customHeight="1">
      <c r="A4855" t="s">
        <v>40</v>
      </c>
      <c r="B4855" s="10" t="s">
        <v>906</v>
      </c>
      <c r="C4855" s="10" t="s">
        <v>3155</v>
      </c>
      <c r="E4855" s="27" t="s">
        <v>3156</v>
      </c>
      <c r="F4855" s="28" t="s">
        <v>67</v>
      </c>
      <c r="G4855" s="29">
        <v>4</v>
      </c>
      <c r="H4855" s="28">
        <v>0</v>
      </c>
      <c r="I4855" s="28">
        <f>ROUND(G4855*H4855,6)</f>
        <v>0</v>
      </c>
      <c r="L4855" s="30">
        <v>0</v>
      </c>
      <c r="M4855" s="31">
        <f>ROUND(ROUND(L4855,2)*ROUND(G4855,3),2)</f>
        <v>0</v>
      </c>
      <c r="N4855" s="28" t="s">
        <v>57</v>
      </c>
      <c r="O4855">
        <f>(M4855*21)/100</f>
        <v>0</v>
      </c>
      <c r="P4855" t="s">
        <v>47</v>
      </c>
    </row>
    <row r="4856" spans="1:5" ht="13.2" customHeight="1">
      <c r="A4856" s="32" t="s">
        <v>48</v>
      </c>
      <c r="E4856" s="33" t="s">
        <v>3156</v>
      </c>
    </row>
    <row r="4857" spans="1:5" ht="13.2" customHeight="1">
      <c r="A4857" s="32" t="s">
        <v>49</v>
      </c>
      <c r="E4857" s="34" t="s">
        <v>43</v>
      </c>
    </row>
    <row r="4858" ht="13.2" customHeight="1">
      <c r="E4858" s="33" t="s">
        <v>43</v>
      </c>
    </row>
    <row r="4859" spans="1:16" ht="13.2" customHeight="1">
      <c r="A4859" t="s">
        <v>40</v>
      </c>
      <c r="B4859" s="10" t="s">
        <v>987</v>
      </c>
      <c r="C4859" s="10" t="s">
        <v>3157</v>
      </c>
      <c r="E4859" s="27" t="s">
        <v>3158</v>
      </c>
      <c r="F4859" s="28" t="s">
        <v>67</v>
      </c>
      <c r="G4859" s="29">
        <v>4</v>
      </c>
      <c r="H4859" s="28">
        <v>0.0045</v>
      </c>
      <c r="I4859" s="28">
        <f>ROUND(G4859*H4859,6)</f>
        <v>0.018</v>
      </c>
      <c r="L4859" s="30">
        <v>0</v>
      </c>
      <c r="M4859" s="31">
        <f>ROUND(ROUND(L4859,2)*ROUND(G4859,3),2)</f>
        <v>0</v>
      </c>
      <c r="N4859" s="28" t="s">
        <v>52</v>
      </c>
      <c r="O4859">
        <f>(M4859*21)/100</f>
        <v>0</v>
      </c>
      <c r="P4859" t="s">
        <v>47</v>
      </c>
    </row>
    <row r="4860" spans="1:5" ht="13.2" customHeight="1">
      <c r="A4860" s="32" t="s">
        <v>48</v>
      </c>
      <c r="E4860" s="33" t="s">
        <v>3158</v>
      </c>
    </row>
    <row r="4861" spans="1:5" ht="13.2" customHeight="1">
      <c r="A4861" s="32" t="s">
        <v>49</v>
      </c>
      <c r="E4861" s="34" t="s">
        <v>43</v>
      </c>
    </row>
    <row r="4862" ht="13.2" customHeight="1">
      <c r="E4862" s="33" t="s">
        <v>43</v>
      </c>
    </row>
    <row r="4863" spans="1:16" ht="13.2" customHeight="1">
      <c r="A4863" t="s">
        <v>40</v>
      </c>
      <c r="B4863" s="10" t="s">
        <v>941</v>
      </c>
      <c r="C4863" s="10" t="s">
        <v>3159</v>
      </c>
      <c r="E4863" s="27" t="s">
        <v>3160</v>
      </c>
      <c r="F4863" s="28" t="s">
        <v>67</v>
      </c>
      <c r="G4863" s="29">
        <v>4</v>
      </c>
      <c r="H4863" s="28">
        <v>0</v>
      </c>
      <c r="I4863" s="28">
        <f>ROUND(G4863*H4863,6)</f>
        <v>0</v>
      </c>
      <c r="L4863" s="30">
        <v>0</v>
      </c>
      <c r="M4863" s="31">
        <f>ROUND(ROUND(L4863,2)*ROUND(G4863,3),2)</f>
        <v>0</v>
      </c>
      <c r="N4863" s="28" t="s">
        <v>57</v>
      </c>
      <c r="O4863">
        <f>(M4863*21)/100</f>
        <v>0</v>
      </c>
      <c r="P4863" t="s">
        <v>47</v>
      </c>
    </row>
    <row r="4864" spans="1:5" ht="13.2" customHeight="1">
      <c r="A4864" s="32" t="s">
        <v>48</v>
      </c>
      <c r="E4864" s="33" t="s">
        <v>3160</v>
      </c>
    </row>
    <row r="4865" spans="1:5" ht="13.2" customHeight="1">
      <c r="A4865" s="32" t="s">
        <v>49</v>
      </c>
      <c r="E4865" s="34" t="s">
        <v>43</v>
      </c>
    </row>
    <row r="4866" ht="13.2" customHeight="1">
      <c r="E4866" s="33" t="s">
        <v>43</v>
      </c>
    </row>
    <row r="4867" spans="1:16" ht="13.2" customHeight="1">
      <c r="A4867" t="s">
        <v>40</v>
      </c>
      <c r="B4867" s="10" t="s">
        <v>934</v>
      </c>
      <c r="C4867" s="10" t="s">
        <v>3161</v>
      </c>
      <c r="E4867" s="27" t="s">
        <v>3162</v>
      </c>
      <c r="F4867" s="28" t="s">
        <v>67</v>
      </c>
      <c r="G4867" s="29">
        <v>9</v>
      </c>
      <c r="H4867" s="28">
        <v>0</v>
      </c>
      <c r="I4867" s="28">
        <f>ROUND(G4867*H4867,6)</f>
        <v>0</v>
      </c>
      <c r="L4867" s="30">
        <v>0</v>
      </c>
      <c r="M4867" s="31">
        <f>ROUND(ROUND(L4867,2)*ROUND(G4867,3),2)</f>
        <v>0</v>
      </c>
      <c r="N4867" s="28" t="s">
        <v>57</v>
      </c>
      <c r="O4867">
        <f>(M4867*21)/100</f>
        <v>0</v>
      </c>
      <c r="P4867" t="s">
        <v>47</v>
      </c>
    </row>
    <row r="4868" spans="1:5" ht="13.2" customHeight="1">
      <c r="A4868" s="32" t="s">
        <v>48</v>
      </c>
      <c r="E4868" s="33" t="s">
        <v>3162</v>
      </c>
    </row>
    <row r="4869" spans="1:5" ht="13.2" customHeight="1">
      <c r="A4869" s="32" t="s">
        <v>49</v>
      </c>
      <c r="E4869" s="34" t="s">
        <v>43</v>
      </c>
    </row>
    <row r="4870" ht="13.2" customHeight="1">
      <c r="E4870" s="33" t="s">
        <v>43</v>
      </c>
    </row>
    <row r="4871" spans="1:16" ht="13.2" customHeight="1">
      <c r="A4871" t="s">
        <v>40</v>
      </c>
      <c r="B4871" s="10" t="s">
        <v>927</v>
      </c>
      <c r="C4871" s="10" t="s">
        <v>3163</v>
      </c>
      <c r="E4871" s="27" t="s">
        <v>3164</v>
      </c>
      <c r="F4871" s="28" t="s">
        <v>67</v>
      </c>
      <c r="G4871" s="29">
        <v>14</v>
      </c>
      <c r="H4871" s="28">
        <v>0</v>
      </c>
      <c r="I4871" s="28">
        <f>ROUND(G4871*H4871,6)</f>
        <v>0</v>
      </c>
      <c r="L4871" s="30">
        <v>0</v>
      </c>
      <c r="M4871" s="31">
        <f>ROUND(ROUND(L4871,2)*ROUND(G4871,3),2)</f>
        <v>0</v>
      </c>
      <c r="N4871" s="28" t="s">
        <v>57</v>
      </c>
      <c r="O4871">
        <f>(M4871*21)/100</f>
        <v>0</v>
      </c>
      <c r="P4871" t="s">
        <v>47</v>
      </c>
    </row>
    <row r="4872" spans="1:5" ht="13.2" customHeight="1">
      <c r="A4872" s="32" t="s">
        <v>48</v>
      </c>
      <c r="E4872" s="33" t="s">
        <v>3164</v>
      </c>
    </row>
    <row r="4873" spans="1:5" ht="13.2" customHeight="1">
      <c r="A4873" s="32" t="s">
        <v>49</v>
      </c>
      <c r="E4873" s="34" t="s">
        <v>43</v>
      </c>
    </row>
    <row r="4874" ht="13.2" customHeight="1">
      <c r="E4874" s="33" t="s">
        <v>43</v>
      </c>
    </row>
    <row r="4875" spans="1:16" ht="13.2" customHeight="1">
      <c r="A4875" t="s">
        <v>40</v>
      </c>
      <c r="B4875" s="10" t="s">
        <v>931</v>
      </c>
      <c r="C4875" s="10" t="s">
        <v>3165</v>
      </c>
      <c r="E4875" s="27" t="s">
        <v>3166</v>
      </c>
      <c r="F4875" s="28" t="s">
        <v>67</v>
      </c>
      <c r="G4875" s="29">
        <v>14</v>
      </c>
      <c r="H4875" s="28">
        <v>0</v>
      </c>
      <c r="I4875" s="28">
        <f>ROUND(G4875*H4875,6)</f>
        <v>0</v>
      </c>
      <c r="L4875" s="30">
        <v>0</v>
      </c>
      <c r="M4875" s="31">
        <f>ROUND(ROUND(L4875,2)*ROUND(G4875,3),2)</f>
        <v>0</v>
      </c>
      <c r="N4875" s="28" t="s">
        <v>57</v>
      </c>
      <c r="O4875">
        <f>(M4875*21)/100</f>
        <v>0</v>
      </c>
      <c r="P4875" t="s">
        <v>47</v>
      </c>
    </row>
    <row r="4876" spans="1:5" ht="13.2" customHeight="1">
      <c r="A4876" s="32" t="s">
        <v>48</v>
      </c>
      <c r="E4876" s="33" t="s">
        <v>3166</v>
      </c>
    </row>
    <row r="4877" spans="1:5" ht="13.2" customHeight="1">
      <c r="A4877" s="32" t="s">
        <v>49</v>
      </c>
      <c r="E4877" s="34" t="s">
        <v>43</v>
      </c>
    </row>
    <row r="4878" ht="13.2" customHeight="1">
      <c r="E4878" s="33" t="s">
        <v>43</v>
      </c>
    </row>
    <row r="4879" spans="1:16" ht="13.2" customHeight="1">
      <c r="A4879" t="s">
        <v>40</v>
      </c>
      <c r="B4879" s="10" t="s">
        <v>937</v>
      </c>
      <c r="C4879" s="10" t="s">
        <v>3167</v>
      </c>
      <c r="E4879" s="27" t="s">
        <v>3168</v>
      </c>
      <c r="F4879" s="28" t="s">
        <v>67</v>
      </c>
      <c r="G4879" s="29">
        <v>5</v>
      </c>
      <c r="H4879" s="28">
        <v>0</v>
      </c>
      <c r="I4879" s="28">
        <f>ROUND(G4879*H4879,6)</f>
        <v>0</v>
      </c>
      <c r="L4879" s="30">
        <v>0</v>
      </c>
      <c r="M4879" s="31">
        <f>ROUND(ROUND(L4879,2)*ROUND(G4879,3),2)</f>
        <v>0</v>
      </c>
      <c r="N4879" s="28" t="s">
        <v>57</v>
      </c>
      <c r="O4879">
        <f>(M4879*21)/100</f>
        <v>0</v>
      </c>
      <c r="P4879" t="s">
        <v>47</v>
      </c>
    </row>
    <row r="4880" spans="1:5" ht="13.2" customHeight="1">
      <c r="A4880" s="32" t="s">
        <v>48</v>
      </c>
      <c r="E4880" s="33" t="s">
        <v>3168</v>
      </c>
    </row>
    <row r="4881" spans="1:5" ht="13.2" customHeight="1">
      <c r="A4881" s="32" t="s">
        <v>49</v>
      </c>
      <c r="E4881" s="34" t="s">
        <v>43</v>
      </c>
    </row>
    <row r="4882" ht="13.2" customHeight="1">
      <c r="E4882" s="33" t="s">
        <v>43</v>
      </c>
    </row>
    <row r="4883" spans="1:16" ht="13.2" customHeight="1">
      <c r="A4883" t="s">
        <v>40</v>
      </c>
      <c r="B4883" s="10" t="s">
        <v>949</v>
      </c>
      <c r="C4883" s="10" t="s">
        <v>3169</v>
      </c>
      <c r="E4883" s="27" t="s">
        <v>3170</v>
      </c>
      <c r="F4883" s="28" t="s">
        <v>67</v>
      </c>
      <c r="G4883" s="29">
        <v>4</v>
      </c>
      <c r="H4883" s="28">
        <v>0</v>
      </c>
      <c r="I4883" s="28">
        <f>ROUND(G4883*H4883,6)</f>
        <v>0</v>
      </c>
      <c r="L4883" s="30">
        <v>0</v>
      </c>
      <c r="M4883" s="31">
        <f>ROUND(ROUND(L4883,2)*ROUND(G4883,3),2)</f>
        <v>0</v>
      </c>
      <c r="N4883" s="28" t="s">
        <v>57</v>
      </c>
      <c r="O4883">
        <f>(M4883*21)/100</f>
        <v>0</v>
      </c>
      <c r="P4883" t="s">
        <v>47</v>
      </c>
    </row>
    <row r="4884" spans="1:5" ht="13.2" customHeight="1">
      <c r="A4884" s="32" t="s">
        <v>48</v>
      </c>
      <c r="E4884" s="33" t="s">
        <v>3170</v>
      </c>
    </row>
    <row r="4885" spans="1:5" ht="13.2" customHeight="1">
      <c r="A4885" s="32" t="s">
        <v>49</v>
      </c>
      <c r="E4885" s="34" t="s">
        <v>43</v>
      </c>
    </row>
    <row r="4886" ht="13.2" customHeight="1">
      <c r="E4886" s="33" t="s">
        <v>43</v>
      </c>
    </row>
    <row r="4887" spans="1:16" ht="13.2" customHeight="1">
      <c r="A4887" t="s">
        <v>40</v>
      </c>
      <c r="B4887" s="10" t="s">
        <v>945</v>
      </c>
      <c r="C4887" s="10" t="s">
        <v>3171</v>
      </c>
      <c r="E4887" s="27" t="s">
        <v>3170</v>
      </c>
      <c r="F4887" s="28" t="s">
        <v>67</v>
      </c>
      <c r="G4887" s="29">
        <v>4</v>
      </c>
      <c r="H4887" s="28">
        <v>0</v>
      </c>
      <c r="I4887" s="28">
        <f>ROUND(G4887*H4887,6)</f>
        <v>0</v>
      </c>
      <c r="L4887" s="30">
        <v>0</v>
      </c>
      <c r="M4887" s="31">
        <f>ROUND(ROUND(L4887,2)*ROUND(G4887,3),2)</f>
        <v>0</v>
      </c>
      <c r="N4887" s="28" t="s">
        <v>57</v>
      </c>
      <c r="O4887">
        <f>(M4887*21)/100</f>
        <v>0</v>
      </c>
      <c r="P4887" t="s">
        <v>47</v>
      </c>
    </row>
    <row r="4888" spans="1:5" ht="13.2" customHeight="1">
      <c r="A4888" s="32" t="s">
        <v>48</v>
      </c>
      <c r="E4888" s="33" t="s">
        <v>3170</v>
      </c>
    </row>
    <row r="4889" spans="1:5" ht="13.2" customHeight="1">
      <c r="A4889" s="32" t="s">
        <v>49</v>
      </c>
      <c r="E4889" s="34" t="s">
        <v>43</v>
      </c>
    </row>
    <row r="4890" ht="13.2" customHeight="1">
      <c r="E4890" s="33" t="s">
        <v>43</v>
      </c>
    </row>
    <row r="4891" spans="1:16" ht="13.2" customHeight="1">
      <c r="A4891" t="s">
        <v>40</v>
      </c>
      <c r="B4891" s="10" t="s">
        <v>953</v>
      </c>
      <c r="C4891" s="10" t="s">
        <v>3172</v>
      </c>
      <c r="E4891" s="27" t="s">
        <v>3173</v>
      </c>
      <c r="F4891" s="28" t="s">
        <v>67</v>
      </c>
      <c r="G4891" s="29">
        <v>4</v>
      </c>
      <c r="H4891" s="28">
        <v>0</v>
      </c>
      <c r="I4891" s="28">
        <f>ROUND(G4891*H4891,6)</f>
        <v>0</v>
      </c>
      <c r="L4891" s="30">
        <v>0</v>
      </c>
      <c r="M4891" s="31">
        <f>ROUND(ROUND(L4891,2)*ROUND(G4891,3),2)</f>
        <v>0</v>
      </c>
      <c r="N4891" s="28" t="s">
        <v>57</v>
      </c>
      <c r="O4891">
        <f>(M4891*21)/100</f>
        <v>0</v>
      </c>
      <c r="P4891" t="s">
        <v>47</v>
      </c>
    </row>
    <row r="4892" spans="1:5" ht="13.2" customHeight="1">
      <c r="A4892" s="32" t="s">
        <v>48</v>
      </c>
      <c r="E4892" s="33" t="s">
        <v>3173</v>
      </c>
    </row>
    <row r="4893" spans="1:5" ht="13.2" customHeight="1">
      <c r="A4893" s="32" t="s">
        <v>49</v>
      </c>
      <c r="E4893" s="34" t="s">
        <v>43</v>
      </c>
    </row>
    <row r="4894" ht="13.2" customHeight="1">
      <c r="E4894" s="33" t="s">
        <v>43</v>
      </c>
    </row>
    <row r="4895" spans="1:16" ht="13.2" customHeight="1">
      <c r="A4895" t="s">
        <v>40</v>
      </c>
      <c r="B4895" s="10" t="s">
        <v>965</v>
      </c>
      <c r="C4895" s="10" t="s">
        <v>3174</v>
      </c>
      <c r="E4895" s="27" t="s">
        <v>3175</v>
      </c>
      <c r="F4895" s="28" t="s">
        <v>67</v>
      </c>
      <c r="G4895" s="29">
        <v>4</v>
      </c>
      <c r="H4895" s="28">
        <v>0</v>
      </c>
      <c r="I4895" s="28">
        <f>ROUND(G4895*H4895,6)</f>
        <v>0</v>
      </c>
      <c r="L4895" s="30">
        <v>0</v>
      </c>
      <c r="M4895" s="31">
        <f>ROUND(ROUND(L4895,2)*ROUND(G4895,3),2)</f>
        <v>0</v>
      </c>
      <c r="N4895" s="28" t="s">
        <v>57</v>
      </c>
      <c r="O4895">
        <f>(M4895*21)/100</f>
        <v>0</v>
      </c>
      <c r="P4895" t="s">
        <v>47</v>
      </c>
    </row>
    <row r="4896" spans="1:5" ht="13.2" customHeight="1">
      <c r="A4896" s="32" t="s">
        <v>48</v>
      </c>
      <c r="E4896" s="33" t="s">
        <v>3175</v>
      </c>
    </row>
    <row r="4897" spans="1:5" ht="13.2" customHeight="1">
      <c r="A4897" s="32" t="s">
        <v>49</v>
      </c>
      <c r="E4897" s="34" t="s">
        <v>43</v>
      </c>
    </row>
    <row r="4898" ht="13.2" customHeight="1">
      <c r="E4898" s="33" t="s">
        <v>43</v>
      </c>
    </row>
    <row r="4899" spans="1:16" ht="13.2" customHeight="1">
      <c r="A4899" t="s">
        <v>40</v>
      </c>
      <c r="B4899" s="10" t="s">
        <v>962</v>
      </c>
      <c r="C4899" s="10" t="s">
        <v>3176</v>
      </c>
      <c r="E4899" s="27" t="s">
        <v>3177</v>
      </c>
      <c r="F4899" s="28" t="s">
        <v>67</v>
      </c>
      <c r="G4899" s="29">
        <v>4</v>
      </c>
      <c r="H4899" s="28">
        <v>0</v>
      </c>
      <c r="I4899" s="28">
        <f>ROUND(G4899*H4899,6)</f>
        <v>0</v>
      </c>
      <c r="L4899" s="30">
        <v>0</v>
      </c>
      <c r="M4899" s="31">
        <f>ROUND(ROUND(L4899,2)*ROUND(G4899,3),2)</f>
        <v>0</v>
      </c>
      <c r="N4899" s="28" t="s">
        <v>57</v>
      </c>
      <c r="O4899">
        <f>(M4899*21)/100</f>
        <v>0</v>
      </c>
      <c r="P4899" t="s">
        <v>47</v>
      </c>
    </row>
    <row r="4900" spans="1:5" ht="13.2" customHeight="1">
      <c r="A4900" s="32" t="s">
        <v>48</v>
      </c>
      <c r="E4900" s="33" t="s">
        <v>3177</v>
      </c>
    </row>
    <row r="4901" spans="1:5" ht="13.2" customHeight="1">
      <c r="A4901" s="32" t="s">
        <v>49</v>
      </c>
      <c r="E4901" s="34" t="s">
        <v>43</v>
      </c>
    </row>
    <row r="4902" ht="13.2" customHeight="1">
      <c r="E4902" s="33" t="s">
        <v>43</v>
      </c>
    </row>
    <row r="4903" spans="1:16" ht="13.2" customHeight="1">
      <c r="A4903" t="s">
        <v>40</v>
      </c>
      <c r="B4903" s="10" t="s">
        <v>971</v>
      </c>
      <c r="C4903" s="10" t="s">
        <v>3178</v>
      </c>
      <c r="E4903" s="27" t="s">
        <v>3179</v>
      </c>
      <c r="F4903" s="28" t="s">
        <v>67</v>
      </c>
      <c r="G4903" s="29">
        <v>4</v>
      </c>
      <c r="H4903" s="28">
        <v>0</v>
      </c>
      <c r="I4903" s="28">
        <f>ROUND(G4903*H4903,6)</f>
        <v>0</v>
      </c>
      <c r="L4903" s="30">
        <v>0</v>
      </c>
      <c r="M4903" s="31">
        <f>ROUND(ROUND(L4903,2)*ROUND(G4903,3),2)</f>
        <v>0</v>
      </c>
      <c r="N4903" s="28" t="s">
        <v>57</v>
      </c>
      <c r="O4903">
        <f>(M4903*21)/100</f>
        <v>0</v>
      </c>
      <c r="P4903" t="s">
        <v>47</v>
      </c>
    </row>
    <row r="4904" spans="1:5" ht="13.2" customHeight="1">
      <c r="A4904" s="32" t="s">
        <v>48</v>
      </c>
      <c r="E4904" s="33" t="s">
        <v>3179</v>
      </c>
    </row>
    <row r="4905" spans="1:5" ht="13.2" customHeight="1">
      <c r="A4905" s="32" t="s">
        <v>49</v>
      </c>
      <c r="E4905" s="34" t="s">
        <v>43</v>
      </c>
    </row>
    <row r="4906" ht="13.2" customHeight="1">
      <c r="E4906" s="33" t="s">
        <v>43</v>
      </c>
    </row>
    <row r="4907" spans="1:16" ht="13.2" customHeight="1">
      <c r="A4907" t="s">
        <v>40</v>
      </c>
      <c r="B4907" s="10" t="s">
        <v>976</v>
      </c>
      <c r="C4907" s="10" t="s">
        <v>3180</v>
      </c>
      <c r="E4907" s="27" t="s">
        <v>3181</v>
      </c>
      <c r="F4907" s="28" t="s">
        <v>67</v>
      </c>
      <c r="G4907" s="29">
        <v>4</v>
      </c>
      <c r="H4907" s="28">
        <v>0</v>
      </c>
      <c r="I4907" s="28">
        <f>ROUND(G4907*H4907,6)</f>
        <v>0</v>
      </c>
      <c r="L4907" s="30">
        <v>0</v>
      </c>
      <c r="M4907" s="31">
        <f>ROUND(ROUND(L4907,2)*ROUND(G4907,3),2)</f>
        <v>0</v>
      </c>
      <c r="N4907" s="28" t="s">
        <v>57</v>
      </c>
      <c r="O4907">
        <f>(M4907*21)/100</f>
        <v>0</v>
      </c>
      <c r="P4907" t="s">
        <v>47</v>
      </c>
    </row>
    <row r="4908" spans="1:5" ht="13.2" customHeight="1">
      <c r="A4908" s="32" t="s">
        <v>48</v>
      </c>
      <c r="E4908" s="33" t="s">
        <v>3181</v>
      </c>
    </row>
    <row r="4909" spans="1:5" ht="13.2" customHeight="1">
      <c r="A4909" s="32" t="s">
        <v>49</v>
      </c>
      <c r="E4909" s="34" t="s">
        <v>43</v>
      </c>
    </row>
    <row r="4910" ht="13.2" customHeight="1">
      <c r="E4910" s="33" t="s">
        <v>43</v>
      </c>
    </row>
    <row r="4911" spans="1:16" ht="13.2" customHeight="1">
      <c r="A4911" t="s">
        <v>40</v>
      </c>
      <c r="B4911" s="10" t="s">
        <v>959</v>
      </c>
      <c r="C4911" s="10" t="s">
        <v>3182</v>
      </c>
      <c r="E4911" s="27" t="s">
        <v>3183</v>
      </c>
      <c r="F4911" s="28" t="s">
        <v>67</v>
      </c>
      <c r="G4911" s="29">
        <v>4</v>
      </c>
      <c r="H4911" s="28">
        <v>0</v>
      </c>
      <c r="I4911" s="28">
        <f>ROUND(G4911*H4911,6)</f>
        <v>0</v>
      </c>
      <c r="L4911" s="30">
        <v>0</v>
      </c>
      <c r="M4911" s="31">
        <f>ROUND(ROUND(L4911,2)*ROUND(G4911,3),2)</f>
        <v>0</v>
      </c>
      <c r="N4911" s="28" t="s">
        <v>57</v>
      </c>
      <c r="O4911">
        <f>(M4911*21)/100</f>
        <v>0</v>
      </c>
      <c r="P4911" t="s">
        <v>47</v>
      </c>
    </row>
    <row r="4912" spans="1:5" ht="13.2" customHeight="1">
      <c r="A4912" s="32" t="s">
        <v>48</v>
      </c>
      <c r="E4912" s="33" t="s">
        <v>3183</v>
      </c>
    </row>
    <row r="4913" spans="1:5" ht="13.2" customHeight="1">
      <c r="A4913" s="32" t="s">
        <v>49</v>
      </c>
      <c r="E4913" s="34" t="s">
        <v>43</v>
      </c>
    </row>
    <row r="4914" ht="13.2" customHeight="1">
      <c r="E4914" s="33" t="s">
        <v>43</v>
      </c>
    </row>
    <row r="4915" spans="1:16" ht="13.2" customHeight="1">
      <c r="A4915" t="s">
        <v>40</v>
      </c>
      <c r="B4915" s="10" t="s">
        <v>914</v>
      </c>
      <c r="C4915" s="10" t="s">
        <v>3184</v>
      </c>
      <c r="E4915" s="27" t="s">
        <v>3185</v>
      </c>
      <c r="F4915" s="28" t="s">
        <v>67</v>
      </c>
      <c r="G4915" s="29">
        <v>4</v>
      </c>
      <c r="H4915" s="28">
        <v>0.013</v>
      </c>
      <c r="I4915" s="28">
        <f>ROUND(G4915*H4915,6)</f>
        <v>0.052</v>
      </c>
      <c r="L4915" s="30">
        <v>0</v>
      </c>
      <c r="M4915" s="31">
        <f>ROUND(ROUND(L4915,2)*ROUND(G4915,3),2)</f>
        <v>0</v>
      </c>
      <c r="N4915" s="28" t="s">
        <v>52</v>
      </c>
      <c r="O4915">
        <f>(M4915*21)/100</f>
        <v>0</v>
      </c>
      <c r="P4915" t="s">
        <v>47</v>
      </c>
    </row>
    <row r="4916" spans="1:5" ht="13.2" customHeight="1">
      <c r="A4916" s="32" t="s">
        <v>48</v>
      </c>
      <c r="E4916" s="33" t="s">
        <v>3185</v>
      </c>
    </row>
    <row r="4917" spans="1:5" ht="13.2" customHeight="1">
      <c r="A4917" s="32" t="s">
        <v>49</v>
      </c>
      <c r="E4917" s="34" t="s">
        <v>43</v>
      </c>
    </row>
    <row r="4918" ht="13.2" customHeight="1">
      <c r="E4918" s="33" t="s">
        <v>43</v>
      </c>
    </row>
    <row r="4919" spans="1:16" ht="13.2" customHeight="1">
      <c r="A4919" t="s">
        <v>40</v>
      </c>
      <c r="B4919" s="10" t="s">
        <v>885</v>
      </c>
      <c r="C4919" s="10" t="s">
        <v>3186</v>
      </c>
      <c r="E4919" s="27" t="s">
        <v>3187</v>
      </c>
      <c r="F4919" s="28" t="s">
        <v>67</v>
      </c>
      <c r="G4919" s="29">
        <v>5</v>
      </c>
      <c r="H4919" s="28">
        <v>0.0135</v>
      </c>
      <c r="I4919" s="28">
        <f>ROUND(G4919*H4919,6)</f>
        <v>0.0675</v>
      </c>
      <c r="L4919" s="30">
        <v>0</v>
      </c>
      <c r="M4919" s="31">
        <f>ROUND(ROUND(L4919,2)*ROUND(G4919,3),2)</f>
        <v>0</v>
      </c>
      <c r="N4919" s="28" t="s">
        <v>52</v>
      </c>
      <c r="O4919">
        <f>(M4919*21)/100</f>
        <v>0</v>
      </c>
      <c r="P4919" t="s">
        <v>47</v>
      </c>
    </row>
    <row r="4920" spans="1:5" ht="13.2" customHeight="1">
      <c r="A4920" s="32" t="s">
        <v>48</v>
      </c>
      <c r="E4920" s="33" t="s">
        <v>3187</v>
      </c>
    </row>
    <row r="4921" spans="1:5" ht="13.2" customHeight="1">
      <c r="A4921" s="32" t="s">
        <v>49</v>
      </c>
      <c r="E4921" s="34" t="s">
        <v>43</v>
      </c>
    </row>
    <row r="4922" ht="13.2" customHeight="1">
      <c r="E4922" s="33" t="s">
        <v>43</v>
      </c>
    </row>
    <row r="4923" spans="1:16" ht="13.2" customHeight="1">
      <c r="A4923" t="s">
        <v>40</v>
      </c>
      <c r="B4923" s="10" t="s">
        <v>883</v>
      </c>
      <c r="C4923" s="10" t="s">
        <v>3188</v>
      </c>
      <c r="E4923" s="27" t="s">
        <v>3189</v>
      </c>
      <c r="F4923" s="28" t="s">
        <v>67</v>
      </c>
      <c r="G4923" s="29">
        <v>10</v>
      </c>
      <c r="H4923" s="28">
        <v>0.021</v>
      </c>
      <c r="I4923" s="28">
        <f>ROUND(G4923*H4923,6)</f>
        <v>0.21</v>
      </c>
      <c r="L4923" s="30">
        <v>0</v>
      </c>
      <c r="M4923" s="31">
        <f>ROUND(ROUND(L4923,2)*ROUND(G4923,3),2)</f>
        <v>0</v>
      </c>
      <c r="N4923" s="28" t="s">
        <v>52</v>
      </c>
      <c r="O4923">
        <f>(M4923*21)/100</f>
        <v>0</v>
      </c>
      <c r="P4923" t="s">
        <v>47</v>
      </c>
    </row>
    <row r="4924" spans="1:5" ht="13.2" customHeight="1">
      <c r="A4924" s="32" t="s">
        <v>48</v>
      </c>
      <c r="E4924" s="33" t="s">
        <v>3189</v>
      </c>
    </row>
    <row r="4925" spans="1:5" ht="13.2" customHeight="1">
      <c r="A4925" s="32" t="s">
        <v>49</v>
      </c>
      <c r="E4925" s="34" t="s">
        <v>43</v>
      </c>
    </row>
    <row r="4926" ht="13.2" customHeight="1">
      <c r="E4926" s="33" t="s">
        <v>43</v>
      </c>
    </row>
    <row r="4927" spans="1:16" ht="13.2" customHeight="1">
      <c r="A4927" t="s">
        <v>40</v>
      </c>
      <c r="B4927" s="10" t="s">
        <v>882</v>
      </c>
      <c r="C4927" s="10" t="s">
        <v>3190</v>
      </c>
      <c r="E4927" s="27" t="s">
        <v>3191</v>
      </c>
      <c r="F4927" s="28" t="s">
        <v>67</v>
      </c>
      <c r="G4927" s="29">
        <v>4</v>
      </c>
      <c r="H4927" s="28">
        <v>0.006</v>
      </c>
      <c r="I4927" s="28">
        <f>ROUND(G4927*H4927,6)</f>
        <v>0.024</v>
      </c>
      <c r="L4927" s="30">
        <v>0</v>
      </c>
      <c r="M4927" s="31">
        <f>ROUND(ROUND(L4927,2)*ROUND(G4927,3),2)</f>
        <v>0</v>
      </c>
      <c r="N4927" s="28" t="s">
        <v>52</v>
      </c>
      <c r="O4927">
        <f>(M4927*21)/100</f>
        <v>0</v>
      </c>
      <c r="P4927" t="s">
        <v>47</v>
      </c>
    </row>
    <row r="4928" spans="1:5" ht="13.2" customHeight="1">
      <c r="A4928" s="32" t="s">
        <v>48</v>
      </c>
      <c r="E4928" s="33" t="s">
        <v>3191</v>
      </c>
    </row>
    <row r="4929" spans="1:5" ht="13.2" customHeight="1">
      <c r="A4929" s="32" t="s">
        <v>49</v>
      </c>
      <c r="E4929" s="34" t="s">
        <v>43</v>
      </c>
    </row>
    <row r="4930" ht="13.2" customHeight="1">
      <c r="E4930" s="33" t="s">
        <v>43</v>
      </c>
    </row>
    <row r="4931" spans="1:16" ht="13.2" customHeight="1">
      <c r="A4931" t="s">
        <v>40</v>
      </c>
      <c r="B4931" s="10" t="s">
        <v>876</v>
      </c>
      <c r="C4931" s="10" t="s">
        <v>3192</v>
      </c>
      <c r="E4931" s="27" t="s">
        <v>3193</v>
      </c>
      <c r="F4931" s="28" t="s">
        <v>67</v>
      </c>
      <c r="G4931" s="29">
        <v>4</v>
      </c>
      <c r="H4931" s="28">
        <v>0</v>
      </c>
      <c r="I4931" s="28">
        <f>ROUND(G4931*H4931,6)</f>
        <v>0</v>
      </c>
      <c r="L4931" s="30">
        <v>0</v>
      </c>
      <c r="M4931" s="31">
        <f>ROUND(ROUND(L4931,2)*ROUND(G4931,3),2)</f>
        <v>0</v>
      </c>
      <c r="N4931" s="28" t="s">
        <v>57</v>
      </c>
      <c r="O4931">
        <f>(M4931*21)/100</f>
        <v>0</v>
      </c>
      <c r="P4931" t="s">
        <v>47</v>
      </c>
    </row>
    <row r="4932" spans="1:5" ht="13.2" customHeight="1">
      <c r="A4932" s="32" t="s">
        <v>48</v>
      </c>
      <c r="E4932" s="33" t="s">
        <v>3193</v>
      </c>
    </row>
    <row r="4933" spans="1:5" ht="13.2" customHeight="1">
      <c r="A4933" s="32" t="s">
        <v>49</v>
      </c>
      <c r="E4933" s="34" t="s">
        <v>43</v>
      </c>
    </row>
    <row r="4934" ht="13.2" customHeight="1">
      <c r="E4934" s="33" t="s">
        <v>43</v>
      </c>
    </row>
    <row r="4935" spans="1:16" ht="13.2" customHeight="1">
      <c r="A4935" t="s">
        <v>40</v>
      </c>
      <c r="B4935" s="10" t="s">
        <v>902</v>
      </c>
      <c r="C4935" s="10" t="s">
        <v>3194</v>
      </c>
      <c r="E4935" s="27" t="s">
        <v>3195</v>
      </c>
      <c r="F4935" s="28" t="s">
        <v>67</v>
      </c>
      <c r="G4935" s="29">
        <v>4</v>
      </c>
      <c r="H4935" s="28">
        <v>0.016</v>
      </c>
      <c r="I4935" s="28">
        <f>ROUND(G4935*H4935,6)</f>
        <v>0.064</v>
      </c>
      <c r="L4935" s="30">
        <v>0</v>
      </c>
      <c r="M4935" s="31">
        <f>ROUND(ROUND(L4935,2)*ROUND(G4935,3),2)</f>
        <v>0</v>
      </c>
      <c r="N4935" s="28" t="s">
        <v>52</v>
      </c>
      <c r="O4935">
        <f>(M4935*21)/100</f>
        <v>0</v>
      </c>
      <c r="P4935" t="s">
        <v>47</v>
      </c>
    </row>
    <row r="4936" spans="1:5" ht="13.2" customHeight="1">
      <c r="A4936" s="32" t="s">
        <v>48</v>
      </c>
      <c r="E4936" s="33" t="s">
        <v>3195</v>
      </c>
    </row>
    <row r="4937" spans="1:5" ht="13.2" customHeight="1">
      <c r="A4937" s="32" t="s">
        <v>49</v>
      </c>
      <c r="E4937" s="34" t="s">
        <v>43</v>
      </c>
    </row>
    <row r="4938" ht="13.2" customHeight="1">
      <c r="E4938" s="33" t="s">
        <v>43</v>
      </c>
    </row>
    <row r="4939" spans="1:16" ht="13.2" customHeight="1">
      <c r="A4939" t="s">
        <v>40</v>
      </c>
      <c r="B4939" s="10" t="s">
        <v>995</v>
      </c>
      <c r="C4939" s="10" t="s">
        <v>3196</v>
      </c>
      <c r="E4939" s="27" t="s">
        <v>3197</v>
      </c>
      <c r="F4939" s="28" t="s">
        <v>67</v>
      </c>
      <c r="G4939" s="29">
        <v>2</v>
      </c>
      <c r="H4939" s="28">
        <v>0.014</v>
      </c>
      <c r="I4939" s="28">
        <f>ROUND(G4939*H4939,6)</f>
        <v>0.028</v>
      </c>
      <c r="L4939" s="30">
        <v>0</v>
      </c>
      <c r="M4939" s="31">
        <f>ROUND(ROUND(L4939,2)*ROUND(G4939,3),2)</f>
        <v>0</v>
      </c>
      <c r="N4939" s="28" t="s">
        <v>52</v>
      </c>
      <c r="O4939">
        <f>(M4939*21)/100</f>
        <v>0</v>
      </c>
      <c r="P4939" t="s">
        <v>47</v>
      </c>
    </row>
    <row r="4940" spans="1:5" ht="13.2" customHeight="1">
      <c r="A4940" s="32" t="s">
        <v>48</v>
      </c>
      <c r="E4940" s="33" t="s">
        <v>3197</v>
      </c>
    </row>
    <row r="4941" spans="1:5" ht="13.2" customHeight="1">
      <c r="A4941" s="32" t="s">
        <v>49</v>
      </c>
      <c r="E4941" s="34" t="s">
        <v>43</v>
      </c>
    </row>
    <row r="4942" ht="13.2" customHeight="1">
      <c r="E4942" s="33" t="s">
        <v>43</v>
      </c>
    </row>
    <row r="4943" spans="1:16" ht="13.2" customHeight="1">
      <c r="A4943" t="s">
        <v>40</v>
      </c>
      <c r="B4943" s="10" t="s">
        <v>889</v>
      </c>
      <c r="C4943" s="10" t="s">
        <v>3198</v>
      </c>
      <c r="E4943" s="27" t="s">
        <v>3199</v>
      </c>
      <c r="F4943" s="28" t="s">
        <v>67</v>
      </c>
      <c r="G4943" s="29">
        <v>2</v>
      </c>
      <c r="H4943" s="28">
        <v>0.00049</v>
      </c>
      <c r="I4943" s="28">
        <f>ROUND(G4943*H4943,6)</f>
        <v>0.00098</v>
      </c>
      <c r="L4943" s="30">
        <v>0</v>
      </c>
      <c r="M4943" s="31">
        <f>ROUND(ROUND(L4943,2)*ROUND(G4943,3),2)</f>
        <v>0</v>
      </c>
      <c r="N4943" s="28" t="s">
        <v>52</v>
      </c>
      <c r="O4943">
        <f>(M4943*21)/100</f>
        <v>0</v>
      </c>
      <c r="P4943" t="s">
        <v>47</v>
      </c>
    </row>
    <row r="4944" spans="1:5" ht="13.2" customHeight="1">
      <c r="A4944" s="32" t="s">
        <v>48</v>
      </c>
      <c r="E4944" s="33" t="s">
        <v>3199</v>
      </c>
    </row>
    <row r="4945" spans="1:5" ht="13.2" customHeight="1">
      <c r="A4945" s="32" t="s">
        <v>49</v>
      </c>
      <c r="E4945" s="34" t="s">
        <v>43</v>
      </c>
    </row>
    <row r="4946" ht="13.2" customHeight="1">
      <c r="E4946" s="33" t="s">
        <v>3200</v>
      </c>
    </row>
    <row r="4947" spans="1:16" ht="13.2" customHeight="1">
      <c r="A4947" t="s">
        <v>40</v>
      </c>
      <c r="B4947" s="10" t="s">
        <v>894</v>
      </c>
      <c r="C4947" s="10" t="s">
        <v>3201</v>
      </c>
      <c r="E4947" s="27" t="s">
        <v>3202</v>
      </c>
      <c r="F4947" s="28" t="s">
        <v>67</v>
      </c>
      <c r="G4947" s="29">
        <v>4</v>
      </c>
      <c r="H4947" s="28">
        <v>0.00049</v>
      </c>
      <c r="I4947" s="28">
        <f>ROUND(G4947*H4947,6)</f>
        <v>0.00196</v>
      </c>
      <c r="L4947" s="30">
        <v>0</v>
      </c>
      <c r="M4947" s="31">
        <f>ROUND(ROUND(L4947,2)*ROUND(G4947,3),2)</f>
        <v>0</v>
      </c>
      <c r="N4947" s="28" t="s">
        <v>52</v>
      </c>
      <c r="O4947">
        <f>(M4947*21)/100</f>
        <v>0</v>
      </c>
      <c r="P4947" t="s">
        <v>47</v>
      </c>
    </row>
    <row r="4948" spans="1:5" ht="13.2" customHeight="1">
      <c r="A4948" s="32" t="s">
        <v>48</v>
      </c>
      <c r="E4948" s="33" t="s">
        <v>3202</v>
      </c>
    </row>
    <row r="4949" spans="1:5" ht="13.2" customHeight="1">
      <c r="A4949" s="32" t="s">
        <v>49</v>
      </c>
      <c r="E4949" s="34" t="s">
        <v>43</v>
      </c>
    </row>
    <row r="4950" ht="13.2" customHeight="1">
      <c r="E4950" s="33" t="s">
        <v>3200</v>
      </c>
    </row>
    <row r="4951" spans="1:16" ht="13.2" customHeight="1">
      <c r="A4951" t="s">
        <v>40</v>
      </c>
      <c r="B4951" s="10" t="s">
        <v>898</v>
      </c>
      <c r="C4951" s="10" t="s">
        <v>3203</v>
      </c>
      <c r="E4951" s="27" t="s">
        <v>3204</v>
      </c>
      <c r="F4951" s="28" t="s">
        <v>67</v>
      </c>
      <c r="G4951" s="29">
        <v>14</v>
      </c>
      <c r="H4951" s="28">
        <v>0.00178</v>
      </c>
      <c r="I4951" s="28">
        <f>ROUND(G4951*H4951,6)</f>
        <v>0.02492</v>
      </c>
      <c r="L4951" s="30">
        <v>0</v>
      </c>
      <c r="M4951" s="31">
        <f>ROUND(ROUND(L4951,2)*ROUND(G4951,3),2)</f>
        <v>0</v>
      </c>
      <c r="N4951" s="28" t="s">
        <v>52</v>
      </c>
      <c r="O4951">
        <f>(M4951*21)/100</f>
        <v>0</v>
      </c>
      <c r="P4951" t="s">
        <v>47</v>
      </c>
    </row>
    <row r="4952" spans="1:5" ht="13.2" customHeight="1">
      <c r="A4952" s="32" t="s">
        <v>48</v>
      </c>
      <c r="E4952" s="33" t="s">
        <v>3204</v>
      </c>
    </row>
    <row r="4953" spans="1:5" ht="13.2" customHeight="1">
      <c r="A4953" s="32" t="s">
        <v>49</v>
      </c>
      <c r="E4953" s="34" t="s">
        <v>43</v>
      </c>
    </row>
    <row r="4954" ht="13.2" customHeight="1">
      <c r="E4954" s="33" t="s">
        <v>3200</v>
      </c>
    </row>
    <row r="4955" spans="1:16" ht="13.2" customHeight="1">
      <c r="A4955" t="s">
        <v>40</v>
      </c>
      <c r="B4955" s="10" t="s">
        <v>910</v>
      </c>
      <c r="C4955" s="10" t="s">
        <v>3205</v>
      </c>
      <c r="E4955" s="27" t="s">
        <v>3206</v>
      </c>
      <c r="F4955" s="28" t="s">
        <v>2684</v>
      </c>
      <c r="G4955" s="29">
        <v>9</v>
      </c>
      <c r="H4955" s="28">
        <v>0.00185</v>
      </c>
      <c r="I4955" s="28">
        <f>ROUND(G4955*H4955,6)</f>
        <v>0.01665</v>
      </c>
      <c r="L4955" s="30">
        <v>0</v>
      </c>
      <c r="M4955" s="31">
        <f>ROUND(ROUND(L4955,2)*ROUND(G4955,3),2)</f>
        <v>0</v>
      </c>
      <c r="N4955" s="28" t="s">
        <v>52</v>
      </c>
      <c r="O4955">
        <f>(M4955*21)/100</f>
        <v>0</v>
      </c>
      <c r="P4955" t="s">
        <v>47</v>
      </c>
    </row>
    <row r="4956" spans="1:5" ht="13.2" customHeight="1">
      <c r="A4956" s="32" t="s">
        <v>48</v>
      </c>
      <c r="E4956" s="33" t="s">
        <v>3206</v>
      </c>
    </row>
    <row r="4957" spans="1:5" ht="13.2" customHeight="1">
      <c r="A4957" s="32" t="s">
        <v>49</v>
      </c>
      <c r="E4957" s="34" t="s">
        <v>43</v>
      </c>
    </row>
    <row r="4958" ht="13.2" customHeight="1">
      <c r="E4958" s="33" t="s">
        <v>3207</v>
      </c>
    </row>
    <row r="4959" spans="1:16" ht="13.2" customHeight="1">
      <c r="A4959" t="s">
        <v>40</v>
      </c>
      <c r="B4959" s="10" t="s">
        <v>886</v>
      </c>
      <c r="C4959" s="10" t="s">
        <v>3208</v>
      </c>
      <c r="E4959" s="27" t="s">
        <v>3209</v>
      </c>
      <c r="F4959" s="28" t="s">
        <v>2684</v>
      </c>
      <c r="G4959" s="29">
        <v>9</v>
      </c>
      <c r="H4959" s="28">
        <v>0.00052</v>
      </c>
      <c r="I4959" s="28">
        <f>ROUND(G4959*H4959,6)</f>
        <v>0.00468</v>
      </c>
      <c r="L4959" s="30">
        <v>0</v>
      </c>
      <c r="M4959" s="31">
        <f>ROUND(ROUND(L4959,2)*ROUND(G4959,3),2)</f>
        <v>0</v>
      </c>
      <c r="N4959" s="28" t="s">
        <v>52</v>
      </c>
      <c r="O4959">
        <f>(M4959*21)/100</f>
        <v>0</v>
      </c>
      <c r="P4959" t="s">
        <v>47</v>
      </c>
    </row>
    <row r="4960" spans="1:5" ht="13.2" customHeight="1">
      <c r="A4960" s="32" t="s">
        <v>48</v>
      </c>
      <c r="E4960" s="33" t="s">
        <v>3209</v>
      </c>
    </row>
    <row r="4961" spans="1:5" ht="13.2" customHeight="1">
      <c r="A4961" s="32" t="s">
        <v>49</v>
      </c>
      <c r="E4961" s="34" t="s">
        <v>43</v>
      </c>
    </row>
    <row r="4962" ht="13.2" customHeight="1">
      <c r="E4962" s="33" t="s">
        <v>43</v>
      </c>
    </row>
    <row r="4963" spans="1:16" ht="13.2" customHeight="1">
      <c r="A4963" t="s">
        <v>40</v>
      </c>
      <c r="B4963" s="10" t="s">
        <v>918</v>
      </c>
      <c r="C4963" s="10" t="s">
        <v>3210</v>
      </c>
      <c r="E4963" s="27" t="s">
        <v>3211</v>
      </c>
      <c r="F4963" s="28" t="s">
        <v>2684</v>
      </c>
      <c r="G4963" s="29">
        <v>14</v>
      </c>
      <c r="H4963" s="28">
        <v>0.00052</v>
      </c>
      <c r="I4963" s="28">
        <f>ROUND(G4963*H4963,6)</f>
        <v>0.00728</v>
      </c>
      <c r="L4963" s="30">
        <v>0</v>
      </c>
      <c r="M4963" s="31">
        <f>ROUND(ROUND(L4963,2)*ROUND(G4963,3),2)</f>
        <v>0</v>
      </c>
      <c r="N4963" s="28" t="s">
        <v>52</v>
      </c>
      <c r="O4963">
        <f>(M4963*21)/100</f>
        <v>0</v>
      </c>
      <c r="P4963" t="s">
        <v>47</v>
      </c>
    </row>
    <row r="4964" spans="1:5" ht="13.2" customHeight="1">
      <c r="A4964" s="32" t="s">
        <v>48</v>
      </c>
      <c r="E4964" s="33" t="s">
        <v>3211</v>
      </c>
    </row>
    <row r="4965" spans="1:5" ht="13.2" customHeight="1">
      <c r="A4965" s="32" t="s">
        <v>49</v>
      </c>
      <c r="E4965" s="34" t="s">
        <v>43</v>
      </c>
    </row>
    <row r="4966" ht="13.2" customHeight="1">
      <c r="E4966" s="33" t="s">
        <v>43</v>
      </c>
    </row>
    <row r="4967" spans="1:16" ht="13.2" customHeight="1">
      <c r="A4967" t="s">
        <v>40</v>
      </c>
      <c r="B4967" s="10" t="s">
        <v>923</v>
      </c>
      <c r="C4967" s="10" t="s">
        <v>3212</v>
      </c>
      <c r="E4967" s="27" t="s">
        <v>3213</v>
      </c>
      <c r="F4967" s="28" t="s">
        <v>2684</v>
      </c>
      <c r="G4967" s="29">
        <v>9</v>
      </c>
      <c r="H4967" s="28">
        <v>0.00052</v>
      </c>
      <c r="I4967" s="28">
        <f>ROUND(G4967*H4967,6)</f>
        <v>0.00468</v>
      </c>
      <c r="L4967" s="30">
        <v>0</v>
      </c>
      <c r="M4967" s="31">
        <f>ROUND(ROUND(L4967,2)*ROUND(G4967,3),2)</f>
        <v>0</v>
      </c>
      <c r="N4967" s="28" t="s">
        <v>52</v>
      </c>
      <c r="O4967">
        <f>(M4967*21)/100</f>
        <v>0</v>
      </c>
      <c r="P4967" t="s">
        <v>47</v>
      </c>
    </row>
    <row r="4968" spans="1:5" ht="13.2" customHeight="1">
      <c r="A4968" s="32" t="s">
        <v>48</v>
      </c>
      <c r="E4968" s="33" t="s">
        <v>3213</v>
      </c>
    </row>
    <row r="4969" spans="1:5" ht="13.2" customHeight="1">
      <c r="A4969" s="32" t="s">
        <v>49</v>
      </c>
      <c r="E4969" s="34" t="s">
        <v>43</v>
      </c>
    </row>
    <row r="4970" ht="13.2" customHeight="1">
      <c r="E4970" s="33" t="s">
        <v>43</v>
      </c>
    </row>
    <row r="4971" spans="1:16" ht="13.2" customHeight="1">
      <c r="A4971" t="s">
        <v>40</v>
      </c>
      <c r="B4971" s="10" t="s">
        <v>984</v>
      </c>
      <c r="C4971" s="10" t="s">
        <v>3214</v>
      </c>
      <c r="E4971" s="27" t="s">
        <v>3215</v>
      </c>
      <c r="F4971" s="28" t="s">
        <v>2684</v>
      </c>
      <c r="G4971" s="29">
        <v>4</v>
      </c>
      <c r="H4971" s="28">
        <v>0.00044</v>
      </c>
      <c r="I4971" s="28">
        <f>ROUND(G4971*H4971,6)</f>
        <v>0.00176</v>
      </c>
      <c r="L4971" s="30">
        <v>0</v>
      </c>
      <c r="M4971" s="31">
        <f>ROUND(ROUND(L4971,2)*ROUND(G4971,3),2)</f>
        <v>0</v>
      </c>
      <c r="N4971" s="28" t="s">
        <v>52</v>
      </c>
      <c r="O4971">
        <f>(M4971*21)/100</f>
        <v>0</v>
      </c>
      <c r="P4971" t="s">
        <v>47</v>
      </c>
    </row>
    <row r="4972" spans="1:5" ht="13.2" customHeight="1">
      <c r="A4972" s="32" t="s">
        <v>48</v>
      </c>
      <c r="E4972" s="33" t="s">
        <v>3215</v>
      </c>
    </row>
    <row r="4973" spans="1:5" ht="13.2" customHeight="1">
      <c r="A4973" s="32" t="s">
        <v>49</v>
      </c>
      <c r="E4973" s="34" t="s">
        <v>43</v>
      </c>
    </row>
    <row r="4974" ht="13.2" customHeight="1">
      <c r="E4974" s="33" t="s">
        <v>3216</v>
      </c>
    </row>
    <row r="4975" spans="1:16" ht="13.2" customHeight="1">
      <c r="A4975" t="s">
        <v>40</v>
      </c>
      <c r="B4975" s="10" t="s">
        <v>991</v>
      </c>
      <c r="C4975" s="10" t="s">
        <v>3217</v>
      </c>
      <c r="E4975" s="27" t="s">
        <v>3218</v>
      </c>
      <c r="F4975" s="28" t="s">
        <v>2684</v>
      </c>
      <c r="G4975" s="29">
        <v>2</v>
      </c>
      <c r="H4975" s="28">
        <v>0.00059</v>
      </c>
      <c r="I4975" s="28">
        <f>ROUND(G4975*H4975,6)</f>
        <v>0.00118</v>
      </c>
      <c r="L4975" s="30">
        <v>0</v>
      </c>
      <c r="M4975" s="31">
        <f>ROUND(ROUND(L4975,2)*ROUND(G4975,3),2)</f>
        <v>0</v>
      </c>
      <c r="N4975" s="28" t="s">
        <v>52</v>
      </c>
      <c r="O4975">
        <f>(M4975*21)/100</f>
        <v>0</v>
      </c>
      <c r="P4975" t="s">
        <v>47</v>
      </c>
    </row>
    <row r="4976" spans="1:5" ht="13.2" customHeight="1">
      <c r="A4976" s="32" t="s">
        <v>48</v>
      </c>
      <c r="E4976" s="33" t="s">
        <v>3218</v>
      </c>
    </row>
    <row r="4977" spans="1:5" ht="13.2" customHeight="1">
      <c r="A4977" s="32" t="s">
        <v>49</v>
      </c>
      <c r="E4977" s="34" t="s">
        <v>43</v>
      </c>
    </row>
    <row r="4978" ht="13.2" customHeight="1">
      <c r="E4978" s="33" t="s">
        <v>43</v>
      </c>
    </row>
    <row r="4979" spans="1:16" ht="13.2" customHeight="1">
      <c r="A4979" t="s">
        <v>40</v>
      </c>
      <c r="B4979" s="10" t="s">
        <v>1015</v>
      </c>
      <c r="C4979" s="10" t="s">
        <v>3219</v>
      </c>
      <c r="E4979" s="27" t="s">
        <v>3220</v>
      </c>
      <c r="F4979" s="28" t="s">
        <v>2684</v>
      </c>
      <c r="G4979" s="29">
        <v>1</v>
      </c>
      <c r="H4979" s="28">
        <v>0.00013</v>
      </c>
      <c r="I4979" s="28">
        <f>ROUND(G4979*H4979,6)</f>
        <v>0.00013</v>
      </c>
      <c r="L4979" s="30">
        <v>0</v>
      </c>
      <c r="M4979" s="31">
        <f>ROUND(ROUND(L4979,2)*ROUND(G4979,3),2)</f>
        <v>0</v>
      </c>
      <c r="N4979" s="28" t="s">
        <v>52</v>
      </c>
      <c r="O4979">
        <f>(M4979*21)/100</f>
        <v>0</v>
      </c>
      <c r="P4979" t="s">
        <v>47</v>
      </c>
    </row>
    <row r="4980" spans="1:5" ht="13.2" customHeight="1">
      <c r="A4980" s="32" t="s">
        <v>48</v>
      </c>
      <c r="E4980" s="33" t="s">
        <v>3220</v>
      </c>
    </row>
    <row r="4981" spans="1:5" ht="13.2" customHeight="1">
      <c r="A4981" s="32" t="s">
        <v>49</v>
      </c>
      <c r="E4981" s="34" t="s">
        <v>43</v>
      </c>
    </row>
    <row r="4982" ht="13.2" customHeight="1">
      <c r="E4982" s="33" t="s">
        <v>43</v>
      </c>
    </row>
    <row r="4983" spans="1:16" ht="13.2" customHeight="1">
      <c r="A4983" t="s">
        <v>40</v>
      </c>
      <c r="B4983" s="10" t="s">
        <v>1024</v>
      </c>
      <c r="C4983" s="10" t="s">
        <v>3221</v>
      </c>
      <c r="E4983" s="27" t="s">
        <v>3222</v>
      </c>
      <c r="F4983" s="28" t="s">
        <v>2684</v>
      </c>
      <c r="G4983" s="29">
        <v>43</v>
      </c>
      <c r="H4983" s="28">
        <v>9E-05</v>
      </c>
      <c r="I4983" s="28">
        <f>ROUND(G4983*H4983,6)</f>
        <v>0.00387</v>
      </c>
      <c r="L4983" s="30">
        <v>0</v>
      </c>
      <c r="M4983" s="31">
        <f>ROUND(ROUND(L4983,2)*ROUND(G4983,3),2)</f>
        <v>0</v>
      </c>
      <c r="N4983" s="28" t="s">
        <v>52</v>
      </c>
      <c r="O4983">
        <f>(M4983*21)/100</f>
        <v>0</v>
      </c>
      <c r="P4983" t="s">
        <v>47</v>
      </c>
    </row>
    <row r="4984" spans="1:5" ht="13.2" customHeight="1">
      <c r="A4984" s="32" t="s">
        <v>48</v>
      </c>
      <c r="E4984" s="33" t="s">
        <v>3222</v>
      </c>
    </row>
    <row r="4985" spans="1:5" ht="13.2" customHeight="1">
      <c r="A4985" s="32" t="s">
        <v>49</v>
      </c>
      <c r="E4985" s="34" t="s">
        <v>43</v>
      </c>
    </row>
    <row r="4986" ht="13.2" customHeight="1">
      <c r="E4986" s="33" t="s">
        <v>43</v>
      </c>
    </row>
    <row r="4987" spans="1:16" ht="13.2" customHeight="1">
      <c r="A4987" t="s">
        <v>40</v>
      </c>
      <c r="B4987" s="10" t="s">
        <v>1034</v>
      </c>
      <c r="C4987" s="10" t="s">
        <v>3223</v>
      </c>
      <c r="E4987" s="27" t="s">
        <v>3224</v>
      </c>
      <c r="F4987" s="28" t="s">
        <v>67</v>
      </c>
      <c r="G4987" s="29">
        <v>4</v>
      </c>
      <c r="H4987" s="28">
        <v>0</v>
      </c>
      <c r="I4987" s="28">
        <f>ROUND(G4987*H4987,6)</f>
        <v>0</v>
      </c>
      <c r="L4987" s="30">
        <v>0</v>
      </c>
      <c r="M4987" s="31">
        <f>ROUND(ROUND(L4987,2)*ROUND(G4987,3),2)</f>
        <v>0</v>
      </c>
      <c r="N4987" s="28" t="s">
        <v>52</v>
      </c>
      <c r="O4987">
        <f>(M4987*21)/100</f>
        <v>0</v>
      </c>
      <c r="P4987" t="s">
        <v>47</v>
      </c>
    </row>
    <row r="4988" spans="1:5" ht="13.2" customHeight="1">
      <c r="A4988" s="32" t="s">
        <v>48</v>
      </c>
      <c r="E4988" s="33" t="s">
        <v>3224</v>
      </c>
    </row>
    <row r="4989" spans="1:5" ht="13.2" customHeight="1">
      <c r="A4989" s="32" t="s">
        <v>49</v>
      </c>
      <c r="E4989" s="34" t="s">
        <v>43</v>
      </c>
    </row>
    <row r="4990" ht="13.2" customHeight="1">
      <c r="E4990" s="33" t="s">
        <v>3225</v>
      </c>
    </row>
    <row r="4991" spans="1:16" ht="13.2" customHeight="1">
      <c r="A4991" t="s">
        <v>40</v>
      </c>
      <c r="B4991" s="10" t="s">
        <v>1041</v>
      </c>
      <c r="C4991" s="10" t="s">
        <v>3226</v>
      </c>
      <c r="E4991" s="27" t="s">
        <v>3227</v>
      </c>
      <c r="F4991" s="28" t="s">
        <v>67</v>
      </c>
      <c r="G4991" s="29">
        <v>2</v>
      </c>
      <c r="H4991" s="28">
        <v>0.00016</v>
      </c>
      <c r="I4991" s="28">
        <f>ROUND(G4991*H4991,6)</f>
        <v>0.00032</v>
      </c>
      <c r="L4991" s="30">
        <v>0</v>
      </c>
      <c r="M4991" s="31">
        <f>ROUND(ROUND(L4991,2)*ROUND(G4991,3),2)</f>
        <v>0</v>
      </c>
      <c r="N4991" s="28" t="s">
        <v>52</v>
      </c>
      <c r="O4991">
        <f>(M4991*21)/100</f>
        <v>0</v>
      </c>
      <c r="P4991" t="s">
        <v>47</v>
      </c>
    </row>
    <row r="4992" spans="1:5" ht="13.2" customHeight="1">
      <c r="A4992" s="32" t="s">
        <v>48</v>
      </c>
      <c r="E4992" s="33" t="s">
        <v>3227</v>
      </c>
    </row>
    <row r="4993" spans="1:5" ht="13.2" customHeight="1">
      <c r="A4993" s="32" t="s">
        <v>49</v>
      </c>
      <c r="E4993" s="34" t="s">
        <v>43</v>
      </c>
    </row>
    <row r="4994" ht="13.2" customHeight="1">
      <c r="E4994" s="33" t="s">
        <v>3228</v>
      </c>
    </row>
    <row r="4995" spans="1:16" ht="13.2" customHeight="1">
      <c r="A4995" t="s">
        <v>40</v>
      </c>
      <c r="B4995" s="10" t="s">
        <v>1047</v>
      </c>
      <c r="C4995" s="10" t="s">
        <v>3229</v>
      </c>
      <c r="E4995" s="27" t="s">
        <v>3230</v>
      </c>
      <c r="F4995" s="28" t="s">
        <v>67</v>
      </c>
      <c r="G4995" s="29">
        <v>9</v>
      </c>
      <c r="H4995" s="28">
        <v>4E-05</v>
      </c>
      <c r="I4995" s="28">
        <f>ROUND(G4995*H4995,6)</f>
        <v>0.00036</v>
      </c>
      <c r="L4995" s="30">
        <v>0</v>
      </c>
      <c r="M4995" s="31">
        <f>ROUND(ROUND(L4995,2)*ROUND(G4995,3),2)</f>
        <v>0</v>
      </c>
      <c r="N4995" s="28" t="s">
        <v>52</v>
      </c>
      <c r="O4995">
        <f>(M4995*21)/100</f>
        <v>0</v>
      </c>
      <c r="P4995" t="s">
        <v>47</v>
      </c>
    </row>
    <row r="4996" spans="1:5" ht="13.2" customHeight="1">
      <c r="A4996" s="32" t="s">
        <v>48</v>
      </c>
      <c r="E4996" s="33" t="s">
        <v>3230</v>
      </c>
    </row>
    <row r="4997" spans="1:5" ht="13.2" customHeight="1">
      <c r="A4997" s="32" t="s">
        <v>49</v>
      </c>
      <c r="E4997" s="34" t="s">
        <v>43</v>
      </c>
    </row>
    <row r="4998" ht="13.2" customHeight="1">
      <c r="E4998" s="33" t="s">
        <v>3228</v>
      </c>
    </row>
    <row r="4999" spans="1:16" ht="13.2" customHeight="1">
      <c r="A4999" t="s">
        <v>40</v>
      </c>
      <c r="B4999" s="10" t="s">
        <v>1050</v>
      </c>
      <c r="C4999" s="10" t="s">
        <v>3231</v>
      </c>
      <c r="E4999" s="27" t="s">
        <v>3232</v>
      </c>
      <c r="F4999" s="28" t="s">
        <v>67</v>
      </c>
      <c r="G4999" s="29">
        <v>4</v>
      </c>
      <c r="H4999" s="28">
        <v>0.00013</v>
      </c>
      <c r="I4999" s="28">
        <f>ROUND(G4999*H4999,6)</f>
        <v>0.00052</v>
      </c>
      <c r="L4999" s="30">
        <v>0</v>
      </c>
      <c r="M4999" s="31">
        <f>ROUND(ROUND(L4999,2)*ROUND(G4999,3),2)</f>
        <v>0</v>
      </c>
      <c r="N4999" s="28" t="s">
        <v>52</v>
      </c>
      <c r="O4999">
        <f>(M4999*21)/100</f>
        <v>0</v>
      </c>
      <c r="P4999" t="s">
        <v>47</v>
      </c>
    </row>
    <row r="5000" spans="1:5" ht="13.2" customHeight="1">
      <c r="A5000" s="32" t="s">
        <v>48</v>
      </c>
      <c r="E5000" s="33" t="s">
        <v>3232</v>
      </c>
    </row>
    <row r="5001" spans="1:5" ht="13.2" customHeight="1">
      <c r="A5001" s="32" t="s">
        <v>49</v>
      </c>
      <c r="E5001" s="34" t="s">
        <v>43</v>
      </c>
    </row>
    <row r="5002" ht="13.2" customHeight="1">
      <c r="E5002" s="33" t="s">
        <v>3233</v>
      </c>
    </row>
    <row r="5003" spans="1:16" ht="13.2" customHeight="1">
      <c r="A5003" t="s">
        <v>40</v>
      </c>
      <c r="B5003" s="10" t="s">
        <v>1064</v>
      </c>
      <c r="C5003" s="10" t="s">
        <v>3234</v>
      </c>
      <c r="E5003" s="27" t="s">
        <v>3235</v>
      </c>
      <c r="F5003" s="28" t="s">
        <v>67</v>
      </c>
      <c r="G5003" s="29">
        <v>2</v>
      </c>
      <c r="H5003" s="28">
        <v>6E-05</v>
      </c>
      <c r="I5003" s="28">
        <f>ROUND(G5003*H5003,6)</f>
        <v>0.00012</v>
      </c>
      <c r="L5003" s="30">
        <v>0</v>
      </c>
      <c r="M5003" s="31">
        <f>ROUND(ROUND(L5003,2)*ROUND(G5003,3),2)</f>
        <v>0</v>
      </c>
      <c r="N5003" s="28" t="s">
        <v>52</v>
      </c>
      <c r="O5003">
        <f>(M5003*21)/100</f>
        <v>0</v>
      </c>
      <c r="P5003" t="s">
        <v>47</v>
      </c>
    </row>
    <row r="5004" spans="1:5" ht="13.2" customHeight="1">
      <c r="A5004" s="32" t="s">
        <v>48</v>
      </c>
      <c r="E5004" s="33" t="s">
        <v>3235</v>
      </c>
    </row>
    <row r="5005" spans="1:5" ht="13.2" customHeight="1">
      <c r="A5005" s="32" t="s">
        <v>49</v>
      </c>
      <c r="E5005" s="34" t="s">
        <v>43</v>
      </c>
    </row>
    <row r="5006" ht="13.2" customHeight="1">
      <c r="E5006" s="33" t="s">
        <v>43</v>
      </c>
    </row>
    <row r="5007" spans="1:16" ht="13.2" customHeight="1">
      <c r="A5007" t="s">
        <v>40</v>
      </c>
      <c r="B5007" s="10" t="s">
        <v>1012</v>
      </c>
      <c r="C5007" s="10" t="s">
        <v>3236</v>
      </c>
      <c r="E5007" s="27" t="s">
        <v>3237</v>
      </c>
      <c r="F5007" s="28" t="s">
        <v>67</v>
      </c>
      <c r="G5007" s="29">
        <v>9</v>
      </c>
      <c r="H5007" s="28">
        <v>0</v>
      </c>
      <c r="I5007" s="28">
        <f>ROUND(G5007*H5007,6)</f>
        <v>0</v>
      </c>
      <c r="L5007" s="30">
        <v>0</v>
      </c>
      <c r="M5007" s="31">
        <f>ROUND(ROUND(L5007,2)*ROUND(G5007,3),2)</f>
        <v>0</v>
      </c>
      <c r="N5007" s="28" t="s">
        <v>57</v>
      </c>
      <c r="O5007">
        <f>(M5007*21)/100</f>
        <v>0</v>
      </c>
      <c r="P5007" t="s">
        <v>47</v>
      </c>
    </row>
    <row r="5008" spans="1:5" ht="13.2" customHeight="1">
      <c r="A5008" s="32" t="s">
        <v>48</v>
      </c>
      <c r="E5008" s="33" t="s">
        <v>3237</v>
      </c>
    </row>
    <row r="5009" spans="1:5" ht="13.2" customHeight="1">
      <c r="A5009" s="32" t="s">
        <v>49</v>
      </c>
      <c r="E5009" s="34" t="s">
        <v>43</v>
      </c>
    </row>
    <row r="5010" ht="13.2" customHeight="1">
      <c r="E5010" s="33" t="s">
        <v>43</v>
      </c>
    </row>
    <row r="5011" spans="1:16" ht="13.2" customHeight="1">
      <c r="A5011" t="s">
        <v>40</v>
      </c>
      <c r="B5011" s="10" t="s">
        <v>1084</v>
      </c>
      <c r="C5011" s="10" t="s">
        <v>3238</v>
      </c>
      <c r="E5011" s="27" t="s">
        <v>3239</v>
      </c>
      <c r="F5011" s="28" t="s">
        <v>67</v>
      </c>
      <c r="G5011" s="29">
        <v>5</v>
      </c>
      <c r="H5011" s="28">
        <v>0.00014</v>
      </c>
      <c r="I5011" s="28">
        <f>ROUND(G5011*H5011,6)</f>
        <v>0.0007</v>
      </c>
      <c r="L5011" s="30">
        <v>0</v>
      </c>
      <c r="M5011" s="31">
        <f>ROUND(ROUND(L5011,2)*ROUND(G5011,3),2)</f>
        <v>0</v>
      </c>
      <c r="N5011" s="28" t="s">
        <v>52</v>
      </c>
      <c r="O5011">
        <f>(M5011*21)/100</f>
        <v>0</v>
      </c>
      <c r="P5011" t="s">
        <v>47</v>
      </c>
    </row>
    <row r="5012" spans="1:5" ht="13.2" customHeight="1">
      <c r="A5012" s="32" t="s">
        <v>48</v>
      </c>
      <c r="E5012" s="33" t="s">
        <v>3239</v>
      </c>
    </row>
    <row r="5013" spans="1:5" ht="13.2" customHeight="1">
      <c r="A5013" s="32" t="s">
        <v>49</v>
      </c>
      <c r="E5013" s="34" t="s">
        <v>43</v>
      </c>
    </row>
    <row r="5014" ht="13.2" customHeight="1">
      <c r="E5014" s="33" t="s">
        <v>3240</v>
      </c>
    </row>
    <row r="5015" spans="1:16" ht="13.2" customHeight="1">
      <c r="A5015" t="s">
        <v>40</v>
      </c>
      <c r="B5015" s="10" t="s">
        <v>1098</v>
      </c>
      <c r="C5015" s="10" t="s">
        <v>3241</v>
      </c>
      <c r="E5015" s="27" t="s">
        <v>3242</v>
      </c>
      <c r="F5015" s="28" t="s">
        <v>67</v>
      </c>
      <c r="G5015" s="29">
        <v>4</v>
      </c>
      <c r="H5015" s="28">
        <v>0.00027</v>
      </c>
      <c r="I5015" s="28">
        <f>ROUND(G5015*H5015,6)</f>
        <v>0.00108</v>
      </c>
      <c r="L5015" s="30">
        <v>0</v>
      </c>
      <c r="M5015" s="31">
        <f>ROUND(ROUND(L5015,2)*ROUND(G5015,3),2)</f>
        <v>0</v>
      </c>
      <c r="N5015" s="28" t="s">
        <v>52</v>
      </c>
      <c r="O5015">
        <f>(M5015*21)/100</f>
        <v>0</v>
      </c>
      <c r="P5015" t="s">
        <v>47</v>
      </c>
    </row>
    <row r="5016" spans="1:5" ht="13.2" customHeight="1">
      <c r="A5016" s="32" t="s">
        <v>48</v>
      </c>
      <c r="E5016" s="33" t="s">
        <v>3242</v>
      </c>
    </row>
    <row r="5017" spans="1:5" ht="13.2" customHeight="1">
      <c r="A5017" s="32" t="s">
        <v>49</v>
      </c>
      <c r="E5017" s="34" t="s">
        <v>43</v>
      </c>
    </row>
    <row r="5018" ht="13.2" customHeight="1">
      <c r="E5018" s="33" t="s">
        <v>3240</v>
      </c>
    </row>
    <row r="5019" spans="1:16" ht="13.2" customHeight="1">
      <c r="A5019" t="s">
        <v>40</v>
      </c>
      <c r="B5019" s="10" t="s">
        <v>1111</v>
      </c>
      <c r="C5019" s="10" t="s">
        <v>3243</v>
      </c>
      <c r="E5019" s="27" t="s">
        <v>3244</v>
      </c>
      <c r="F5019" s="28" t="s">
        <v>67</v>
      </c>
      <c r="G5019" s="29">
        <v>9</v>
      </c>
      <c r="H5019" s="28">
        <v>0</v>
      </c>
      <c r="I5019" s="28">
        <f>ROUND(G5019*H5019,6)</f>
        <v>0</v>
      </c>
      <c r="L5019" s="30">
        <v>0</v>
      </c>
      <c r="M5019" s="31">
        <f>ROUND(ROUND(L5019,2)*ROUND(G5019,3),2)</f>
        <v>0</v>
      </c>
      <c r="N5019" s="28" t="s">
        <v>57</v>
      </c>
      <c r="O5019">
        <f>(M5019*21)/100</f>
        <v>0</v>
      </c>
      <c r="P5019" t="s">
        <v>47</v>
      </c>
    </row>
    <row r="5020" spans="1:5" ht="13.2" customHeight="1">
      <c r="A5020" s="32" t="s">
        <v>48</v>
      </c>
      <c r="E5020" s="33" t="s">
        <v>3244</v>
      </c>
    </row>
    <row r="5021" spans="1:5" ht="13.2" customHeight="1">
      <c r="A5021" s="32" t="s">
        <v>49</v>
      </c>
      <c r="E5021" s="34" t="s">
        <v>43</v>
      </c>
    </row>
    <row r="5022" ht="13.2" customHeight="1">
      <c r="E5022" s="33" t="s">
        <v>43</v>
      </c>
    </row>
    <row r="5023" spans="1:16" ht="13.2" customHeight="1">
      <c r="A5023" t="s">
        <v>40</v>
      </c>
      <c r="B5023" s="10" t="s">
        <v>1114</v>
      </c>
      <c r="C5023" s="10" t="s">
        <v>3245</v>
      </c>
      <c r="E5023" s="27" t="s">
        <v>3246</v>
      </c>
      <c r="F5023" s="28" t="s">
        <v>148</v>
      </c>
      <c r="G5023" s="29">
        <v>0.819</v>
      </c>
      <c r="H5023" s="28">
        <v>0</v>
      </c>
      <c r="I5023" s="28">
        <f>ROUND(G5023*H5023,6)</f>
        <v>0</v>
      </c>
      <c r="L5023" s="30">
        <v>0</v>
      </c>
      <c r="M5023" s="31">
        <f>ROUND(ROUND(L5023,2)*ROUND(G5023,3),2)</f>
        <v>0</v>
      </c>
      <c r="N5023" s="28" t="s">
        <v>52</v>
      </c>
      <c r="O5023">
        <f>(M5023*21)/100</f>
        <v>0</v>
      </c>
      <c r="P5023" t="s">
        <v>47</v>
      </c>
    </row>
    <row r="5024" spans="1:5" ht="13.2" customHeight="1">
      <c r="A5024" s="32" t="s">
        <v>48</v>
      </c>
      <c r="E5024" s="33" t="s">
        <v>3246</v>
      </c>
    </row>
    <row r="5025" spans="1:5" ht="13.2" customHeight="1">
      <c r="A5025" s="32" t="s">
        <v>49</v>
      </c>
      <c r="E5025" s="34" t="s">
        <v>43</v>
      </c>
    </row>
    <row r="5026" ht="13.2" customHeight="1">
      <c r="E5026" s="33" t="s">
        <v>990</v>
      </c>
    </row>
    <row r="5027" spans="1:13" ht="13.2" customHeight="1">
      <c r="A5027" t="s">
        <v>37</v>
      </c>
      <c r="C5027" s="11" t="s">
        <v>2695</v>
      </c>
      <c r="E5027" s="35" t="s">
        <v>2696</v>
      </c>
      <c r="J5027" s="31">
        <f>0</f>
        <v>0</v>
      </c>
      <c r="K5027" s="31">
        <f>0</f>
        <v>0</v>
      </c>
      <c r="L5027" s="31">
        <f>0+L5028+L5032+L5036+L5040+L5044+L5048</f>
        <v>0</v>
      </c>
      <c r="M5027" s="31">
        <f>0+M5028+M5032+M5036+M5040+M5044+M5048</f>
        <v>0</v>
      </c>
    </row>
    <row r="5028" spans="1:16" ht="13.2" customHeight="1">
      <c r="A5028" t="s">
        <v>40</v>
      </c>
      <c r="B5028" s="10" t="s">
        <v>1125</v>
      </c>
      <c r="C5028" s="10" t="s">
        <v>3247</v>
      </c>
      <c r="E5028" s="27" t="s">
        <v>3248</v>
      </c>
      <c r="F5028" s="28" t="s">
        <v>67</v>
      </c>
      <c r="G5028" s="29">
        <v>1</v>
      </c>
      <c r="H5028" s="28">
        <v>0</v>
      </c>
      <c r="I5028" s="28">
        <f>ROUND(G5028*H5028,6)</f>
        <v>0</v>
      </c>
      <c r="L5028" s="30">
        <v>0</v>
      </c>
      <c r="M5028" s="31">
        <f>ROUND(ROUND(L5028,2)*ROUND(G5028,3),2)</f>
        <v>0</v>
      </c>
      <c r="N5028" s="28" t="s">
        <v>57</v>
      </c>
      <c r="O5028">
        <f>(M5028*21)/100</f>
        <v>0</v>
      </c>
      <c r="P5028" t="s">
        <v>47</v>
      </c>
    </row>
    <row r="5029" spans="1:5" ht="13.2" customHeight="1">
      <c r="A5029" s="32" t="s">
        <v>48</v>
      </c>
      <c r="E5029" s="33" t="s">
        <v>3248</v>
      </c>
    </row>
    <row r="5030" spans="1:5" ht="13.2" customHeight="1">
      <c r="A5030" s="32" t="s">
        <v>49</v>
      </c>
      <c r="E5030" s="34" t="s">
        <v>43</v>
      </c>
    </row>
    <row r="5031" ht="13.2" customHeight="1">
      <c r="E5031" s="33" t="s">
        <v>43</v>
      </c>
    </row>
    <row r="5032" spans="1:16" ht="13.2" customHeight="1">
      <c r="A5032" t="s">
        <v>40</v>
      </c>
      <c r="B5032" s="10" t="s">
        <v>1131</v>
      </c>
      <c r="C5032" s="10" t="s">
        <v>3249</v>
      </c>
      <c r="E5032" s="27" t="s">
        <v>3250</v>
      </c>
      <c r="F5032" s="28" t="s">
        <v>67</v>
      </c>
      <c r="G5032" s="29">
        <v>1</v>
      </c>
      <c r="H5032" s="28">
        <v>0.008</v>
      </c>
      <c r="I5032" s="28">
        <f>ROUND(G5032*H5032,6)</f>
        <v>0.008</v>
      </c>
      <c r="L5032" s="30">
        <v>0</v>
      </c>
      <c r="M5032" s="31">
        <f>ROUND(ROUND(L5032,2)*ROUND(G5032,3),2)</f>
        <v>0</v>
      </c>
      <c r="N5032" s="28" t="s">
        <v>52</v>
      </c>
      <c r="O5032">
        <f>(M5032*21)/100</f>
        <v>0</v>
      </c>
      <c r="P5032" t="s">
        <v>47</v>
      </c>
    </row>
    <row r="5033" spans="1:5" ht="13.2" customHeight="1">
      <c r="A5033" s="32" t="s">
        <v>48</v>
      </c>
      <c r="E5033" s="33" t="s">
        <v>3250</v>
      </c>
    </row>
    <row r="5034" spans="1:5" ht="13.2" customHeight="1">
      <c r="A5034" s="32" t="s">
        <v>49</v>
      </c>
      <c r="E5034" s="34" t="s">
        <v>43</v>
      </c>
    </row>
    <row r="5035" ht="13.2" customHeight="1">
      <c r="E5035" s="33" t="s">
        <v>43</v>
      </c>
    </row>
    <row r="5036" spans="1:16" ht="13.2" customHeight="1">
      <c r="A5036" t="s">
        <v>40</v>
      </c>
      <c r="B5036" s="10" t="s">
        <v>1118</v>
      </c>
      <c r="C5036" s="10" t="s">
        <v>3251</v>
      </c>
      <c r="E5036" s="27" t="s">
        <v>3252</v>
      </c>
      <c r="F5036" s="28" t="s">
        <v>2684</v>
      </c>
      <c r="G5036" s="29">
        <v>1</v>
      </c>
      <c r="H5036" s="28">
        <v>0.00124</v>
      </c>
      <c r="I5036" s="28">
        <f>ROUND(G5036*H5036,6)</f>
        <v>0.00124</v>
      </c>
      <c r="L5036" s="30">
        <v>0</v>
      </c>
      <c r="M5036" s="31">
        <f>ROUND(ROUND(L5036,2)*ROUND(G5036,3),2)</f>
        <v>0</v>
      </c>
      <c r="N5036" s="28" t="s">
        <v>52</v>
      </c>
      <c r="O5036">
        <f>(M5036*21)/100</f>
        <v>0</v>
      </c>
      <c r="P5036" t="s">
        <v>47</v>
      </c>
    </row>
    <row r="5037" spans="1:5" ht="13.2" customHeight="1">
      <c r="A5037" s="32" t="s">
        <v>48</v>
      </c>
      <c r="E5037" s="33" t="s">
        <v>3252</v>
      </c>
    </row>
    <row r="5038" spans="1:5" ht="13.2" customHeight="1">
      <c r="A5038" s="32" t="s">
        <v>49</v>
      </c>
      <c r="E5038" s="34" t="s">
        <v>43</v>
      </c>
    </row>
    <row r="5039" ht="13.2" customHeight="1">
      <c r="E5039" s="33" t="s">
        <v>3253</v>
      </c>
    </row>
    <row r="5040" spans="1:16" ht="13.2" customHeight="1">
      <c r="A5040" t="s">
        <v>40</v>
      </c>
      <c r="B5040" s="10" t="s">
        <v>1121</v>
      </c>
      <c r="C5040" s="10" t="s">
        <v>3254</v>
      </c>
      <c r="E5040" s="27" t="s">
        <v>3255</v>
      </c>
      <c r="F5040" s="28" t="s">
        <v>2684</v>
      </c>
      <c r="G5040" s="29">
        <v>1</v>
      </c>
      <c r="H5040" s="28">
        <v>0</v>
      </c>
      <c r="I5040" s="28">
        <f>ROUND(G5040*H5040,6)</f>
        <v>0</v>
      </c>
      <c r="L5040" s="30">
        <v>0</v>
      </c>
      <c r="M5040" s="31">
        <f>ROUND(ROUND(L5040,2)*ROUND(G5040,3),2)</f>
        <v>0</v>
      </c>
      <c r="N5040" s="28" t="s">
        <v>57</v>
      </c>
      <c r="O5040">
        <f>(M5040*21)/100</f>
        <v>0</v>
      </c>
      <c r="P5040" t="s">
        <v>47</v>
      </c>
    </row>
    <row r="5041" spans="1:5" ht="13.2" customHeight="1">
      <c r="A5041" s="32" t="s">
        <v>48</v>
      </c>
      <c r="E5041" s="33" t="s">
        <v>3255</v>
      </c>
    </row>
    <row r="5042" spans="1:5" ht="13.2" customHeight="1">
      <c r="A5042" s="32" t="s">
        <v>49</v>
      </c>
      <c r="E5042" s="34" t="s">
        <v>43</v>
      </c>
    </row>
    <row r="5043" ht="13.2" customHeight="1">
      <c r="E5043" s="33" t="s">
        <v>43</v>
      </c>
    </row>
    <row r="5044" spans="1:16" ht="13.2" customHeight="1">
      <c r="A5044" t="s">
        <v>40</v>
      </c>
      <c r="B5044" s="10" t="s">
        <v>1134</v>
      </c>
      <c r="C5044" s="10" t="s">
        <v>3256</v>
      </c>
      <c r="E5044" s="27" t="s">
        <v>3257</v>
      </c>
      <c r="F5044" s="28" t="s">
        <v>2684</v>
      </c>
      <c r="G5044" s="29">
        <v>1</v>
      </c>
      <c r="H5044" s="28">
        <v>0.00219</v>
      </c>
      <c r="I5044" s="28">
        <f>ROUND(G5044*H5044,6)</f>
        <v>0.00219</v>
      </c>
      <c r="L5044" s="30">
        <v>0</v>
      </c>
      <c r="M5044" s="31">
        <f>ROUND(ROUND(L5044,2)*ROUND(G5044,3),2)</f>
        <v>0</v>
      </c>
      <c r="N5044" s="28" t="s">
        <v>52</v>
      </c>
      <c r="O5044">
        <f>(M5044*21)/100</f>
        <v>0</v>
      </c>
      <c r="P5044" t="s">
        <v>47</v>
      </c>
    </row>
    <row r="5045" spans="1:5" ht="13.2" customHeight="1">
      <c r="A5045" s="32" t="s">
        <v>48</v>
      </c>
      <c r="E5045" s="33" t="s">
        <v>3258</v>
      </c>
    </row>
    <row r="5046" spans="1:5" ht="13.2" customHeight="1">
      <c r="A5046" s="32" t="s">
        <v>49</v>
      </c>
      <c r="E5046" s="34" t="s">
        <v>43</v>
      </c>
    </row>
    <row r="5047" ht="13.2" customHeight="1">
      <c r="E5047" s="33" t="s">
        <v>43</v>
      </c>
    </row>
    <row r="5048" spans="1:16" ht="13.2" customHeight="1">
      <c r="A5048" t="s">
        <v>40</v>
      </c>
      <c r="B5048" s="10" t="s">
        <v>1138</v>
      </c>
      <c r="C5048" s="10" t="s">
        <v>3259</v>
      </c>
      <c r="E5048" s="27" t="s">
        <v>3260</v>
      </c>
      <c r="F5048" s="28" t="s">
        <v>148</v>
      </c>
      <c r="G5048" s="29">
        <v>0.014</v>
      </c>
      <c r="H5048" s="28">
        <v>0</v>
      </c>
      <c r="I5048" s="28">
        <f>ROUND(G5048*H5048,6)</f>
        <v>0</v>
      </c>
      <c r="L5048" s="30">
        <v>0</v>
      </c>
      <c r="M5048" s="31">
        <f>ROUND(ROUND(L5048,2)*ROUND(G5048,3),2)</f>
        <v>0</v>
      </c>
      <c r="N5048" s="28" t="s">
        <v>52</v>
      </c>
      <c r="O5048">
        <f>(M5048*21)/100</f>
        <v>0</v>
      </c>
      <c r="P5048" t="s">
        <v>47</v>
      </c>
    </row>
    <row r="5049" spans="1:5" ht="13.2" customHeight="1">
      <c r="A5049" s="32" t="s">
        <v>48</v>
      </c>
      <c r="E5049" s="33" t="s">
        <v>3260</v>
      </c>
    </row>
    <row r="5050" spans="1:5" ht="13.2" customHeight="1">
      <c r="A5050" s="32" t="s">
        <v>49</v>
      </c>
      <c r="E5050" s="34" t="s">
        <v>43</v>
      </c>
    </row>
    <row r="5051" ht="13.2" customHeight="1">
      <c r="E5051" s="33" t="s">
        <v>377</v>
      </c>
    </row>
    <row r="5052" spans="1:13" ht="13.2" customHeight="1">
      <c r="A5052" t="s">
        <v>37</v>
      </c>
      <c r="C5052" s="11" t="s">
        <v>291</v>
      </c>
      <c r="E5052" s="35" t="s">
        <v>292</v>
      </c>
      <c r="J5052" s="31">
        <f>0</f>
        <v>0</v>
      </c>
      <c r="K5052" s="31">
        <f>0</f>
        <v>0</v>
      </c>
      <c r="L5052" s="31">
        <f>0+L5053</f>
        <v>0</v>
      </c>
      <c r="M5052" s="31">
        <f>0+M5053</f>
        <v>0</v>
      </c>
    </row>
    <row r="5053" spans="1:16" ht="13.2" customHeight="1">
      <c r="A5053" t="s">
        <v>40</v>
      </c>
      <c r="B5053" s="10" t="s">
        <v>1141</v>
      </c>
      <c r="C5053" s="10" t="s">
        <v>3261</v>
      </c>
      <c r="E5053" s="27" t="s">
        <v>3262</v>
      </c>
      <c r="F5053" s="28" t="s">
        <v>63</v>
      </c>
      <c r="G5053" s="29">
        <v>11.046</v>
      </c>
      <c r="H5053" s="28">
        <v>0</v>
      </c>
      <c r="I5053" s="28">
        <f>ROUND(G5053*H5053,6)</f>
        <v>0</v>
      </c>
      <c r="L5053" s="30">
        <v>0</v>
      </c>
      <c r="M5053" s="31">
        <f>ROUND(ROUND(L5053,2)*ROUND(G5053,3),2)</f>
        <v>0</v>
      </c>
      <c r="N5053" s="28" t="s">
        <v>52</v>
      </c>
      <c r="O5053">
        <f>(M5053*21)/100</f>
        <v>0</v>
      </c>
      <c r="P5053" t="s">
        <v>47</v>
      </c>
    </row>
    <row r="5054" spans="1:5" ht="13.2" customHeight="1">
      <c r="A5054" s="32" t="s">
        <v>48</v>
      </c>
      <c r="E5054" s="33" t="s">
        <v>3262</v>
      </c>
    </row>
    <row r="5055" spans="1:5" ht="13.2" customHeight="1">
      <c r="A5055" s="32" t="s">
        <v>49</v>
      </c>
      <c r="E5055" s="34" t="s">
        <v>43</v>
      </c>
    </row>
    <row r="5056" ht="13.2" customHeight="1">
      <c r="E5056" s="33" t="s">
        <v>43</v>
      </c>
    </row>
    <row r="5057" spans="1:13" ht="13.2" customHeight="1">
      <c r="A5057" t="s">
        <v>37</v>
      </c>
      <c r="C5057" s="11" t="s">
        <v>1747</v>
      </c>
      <c r="E5057" s="35" t="s">
        <v>1748</v>
      </c>
      <c r="J5057" s="31">
        <f>0</f>
        <v>0</v>
      </c>
      <c r="K5057" s="31">
        <f>0</f>
        <v>0</v>
      </c>
      <c r="L5057" s="31">
        <f>0+L5058+L5062+L5066</f>
        <v>0</v>
      </c>
      <c r="M5057" s="31">
        <f>0+M5058+M5062+M5066</f>
        <v>0</v>
      </c>
    </row>
    <row r="5058" spans="1:16" ht="13.2" customHeight="1">
      <c r="A5058" t="s">
        <v>40</v>
      </c>
      <c r="B5058" s="10" t="s">
        <v>1144</v>
      </c>
      <c r="C5058" s="10" t="s">
        <v>3263</v>
      </c>
      <c r="E5058" s="27" t="s">
        <v>3264</v>
      </c>
      <c r="F5058" s="28" t="s">
        <v>67</v>
      </c>
      <c r="G5058" s="29">
        <v>4</v>
      </c>
      <c r="H5058" s="28">
        <v>0.00045</v>
      </c>
      <c r="I5058" s="28">
        <f>ROUND(G5058*H5058,6)</f>
        <v>0.0018</v>
      </c>
      <c r="L5058" s="30">
        <v>0</v>
      </c>
      <c r="M5058" s="31">
        <f>ROUND(ROUND(L5058,2)*ROUND(G5058,3),2)</f>
        <v>0</v>
      </c>
      <c r="N5058" s="28" t="s">
        <v>52</v>
      </c>
      <c r="O5058">
        <f>(M5058*21)/100</f>
        <v>0</v>
      </c>
      <c r="P5058" t="s">
        <v>47</v>
      </c>
    </row>
    <row r="5059" spans="1:5" ht="13.2" customHeight="1">
      <c r="A5059" s="32" t="s">
        <v>48</v>
      </c>
      <c r="E5059" s="33" t="s">
        <v>3264</v>
      </c>
    </row>
    <row r="5060" spans="1:5" ht="13.2" customHeight="1">
      <c r="A5060" s="32" t="s">
        <v>49</v>
      </c>
      <c r="E5060" s="34" t="s">
        <v>43</v>
      </c>
    </row>
    <row r="5061" ht="13.2" customHeight="1">
      <c r="E5061" s="33" t="s">
        <v>43</v>
      </c>
    </row>
    <row r="5062" spans="1:16" ht="13.2" customHeight="1">
      <c r="A5062" t="s">
        <v>40</v>
      </c>
      <c r="B5062" s="10" t="s">
        <v>1147</v>
      </c>
      <c r="C5062" s="10" t="s">
        <v>3265</v>
      </c>
      <c r="E5062" s="27" t="s">
        <v>3266</v>
      </c>
      <c r="F5062" s="28" t="s">
        <v>81</v>
      </c>
      <c r="G5062" s="29">
        <v>20.5</v>
      </c>
      <c r="H5062" s="28">
        <v>0</v>
      </c>
      <c r="I5062" s="28">
        <f>ROUND(G5062*H5062,6)</f>
        <v>0</v>
      </c>
      <c r="L5062" s="30">
        <v>0</v>
      </c>
      <c r="M5062" s="31">
        <f>ROUND(ROUND(L5062,2)*ROUND(G5062,3),2)</f>
        <v>0</v>
      </c>
      <c r="N5062" s="28" t="s">
        <v>57</v>
      </c>
      <c r="O5062">
        <f>(M5062*21)/100</f>
        <v>0</v>
      </c>
      <c r="P5062" t="s">
        <v>47</v>
      </c>
    </row>
    <row r="5063" spans="1:5" ht="13.2" customHeight="1">
      <c r="A5063" s="32" t="s">
        <v>48</v>
      </c>
      <c r="E5063" s="33" t="s">
        <v>3266</v>
      </c>
    </row>
    <row r="5064" spans="1:5" ht="13.2" customHeight="1">
      <c r="A5064" s="32" t="s">
        <v>49</v>
      </c>
      <c r="E5064" s="34" t="s">
        <v>43</v>
      </c>
    </row>
    <row r="5065" ht="13.2" customHeight="1">
      <c r="E5065" s="33" t="s">
        <v>43</v>
      </c>
    </row>
    <row r="5066" spans="1:16" ht="13.2" customHeight="1">
      <c r="A5066" t="s">
        <v>40</v>
      </c>
      <c r="B5066" s="10" t="s">
        <v>1150</v>
      </c>
      <c r="C5066" s="10" t="s">
        <v>1797</v>
      </c>
      <c r="E5066" s="27" t="s">
        <v>1798</v>
      </c>
      <c r="F5066" s="28" t="s">
        <v>148</v>
      </c>
      <c r="G5066" s="29">
        <v>0.053</v>
      </c>
      <c r="H5066" s="28">
        <v>0</v>
      </c>
      <c r="I5066" s="28">
        <f>ROUND(G5066*H5066,6)</f>
        <v>0</v>
      </c>
      <c r="L5066" s="30">
        <v>0</v>
      </c>
      <c r="M5066" s="31">
        <f>ROUND(ROUND(L5066,2)*ROUND(G5066,3),2)</f>
        <v>0</v>
      </c>
      <c r="N5066" s="28" t="s">
        <v>52</v>
      </c>
      <c r="O5066">
        <f>(M5066*21)/100</f>
        <v>0</v>
      </c>
      <c r="P5066" t="s">
        <v>47</v>
      </c>
    </row>
    <row r="5067" spans="1:5" ht="13.2" customHeight="1">
      <c r="A5067" s="32" t="s">
        <v>48</v>
      </c>
      <c r="E5067" s="33" t="s">
        <v>1798</v>
      </c>
    </row>
    <row r="5068" spans="1:5" ht="13.2" customHeight="1">
      <c r="A5068" s="32" t="s">
        <v>49</v>
      </c>
      <c r="E5068" s="34" t="s">
        <v>43</v>
      </c>
    </row>
    <row r="5069" ht="13.2" customHeight="1">
      <c r="E5069" s="33" t="s">
        <v>1799</v>
      </c>
    </row>
    <row r="5070" spans="1:13" ht="13.2" customHeight="1">
      <c r="A5070" t="s">
        <v>37</v>
      </c>
      <c r="C5070" s="11" t="s">
        <v>74</v>
      </c>
      <c r="E5070" s="35" t="s">
        <v>3267</v>
      </c>
      <c r="J5070" s="31">
        <f>0</f>
        <v>0</v>
      </c>
      <c r="K5070" s="31">
        <f>0</f>
        <v>0</v>
      </c>
      <c r="L5070" s="31">
        <f>0+L5071+L5075+L5079+L5083+L5087+L5091+L5095+L5099+L5103+L5107+L5111+L5115+L5119+L5123+L5127+L5131+L5135+L5139+L5143+L5147+L5151+L5155+L5159+L5163+L5167+L5171+L5175+L5179+L5183+L5187+L5191+L5195+L5199+L5203+L5207+L5211+L5215+L5219+L5223+L5227+L5231+L5235+L5239+L5243+L5247+L5251+L5255+L5259+L5263+L5267+L5271+L5275+L5279+L5283</f>
        <v>0</v>
      </c>
      <c r="M5070" s="31">
        <f>0+M5071+M5075+M5079+M5083+M5087+M5091+M5095+M5099+M5103+M5107+M5111+M5115+M5119+M5123+M5127+M5131+M5135+M5139+M5143+M5147+M5151+M5155+M5159+M5163+M5167+M5171+M5175+M5179+M5183+M5187+M5191+M5195+M5199+M5203+M5207+M5211+M5215+M5219+M5223+M5227+M5231+M5235+M5239+M5243+M5247+M5251+M5255+M5259+M5263+M5267+M5271+M5275+M5279+M5283</f>
        <v>0</v>
      </c>
    </row>
    <row r="5071" spans="1:16" ht="13.2" customHeight="1">
      <c r="A5071" t="s">
        <v>40</v>
      </c>
      <c r="B5071" s="10" t="s">
        <v>1247</v>
      </c>
      <c r="C5071" s="10" t="s">
        <v>3268</v>
      </c>
      <c r="E5071" s="27" t="s">
        <v>3269</v>
      </c>
      <c r="F5071" s="28" t="s">
        <v>67</v>
      </c>
      <c r="G5071" s="29">
        <v>6</v>
      </c>
      <c r="H5071" s="28">
        <v>0.0016</v>
      </c>
      <c r="I5071" s="28">
        <f>ROUND(G5071*H5071,6)</f>
        <v>0.0096</v>
      </c>
      <c r="L5071" s="30">
        <v>0</v>
      </c>
      <c r="M5071" s="31">
        <f>ROUND(ROUND(L5071,2)*ROUND(G5071,3),2)</f>
        <v>0</v>
      </c>
      <c r="N5071" s="28" t="s">
        <v>52</v>
      </c>
      <c r="O5071">
        <f>(M5071*21)/100</f>
        <v>0</v>
      </c>
      <c r="P5071" t="s">
        <v>47</v>
      </c>
    </row>
    <row r="5072" spans="1:5" ht="13.2" customHeight="1">
      <c r="A5072" s="32" t="s">
        <v>48</v>
      </c>
      <c r="E5072" s="33" t="s">
        <v>3269</v>
      </c>
    </row>
    <row r="5073" spans="1:5" ht="13.2" customHeight="1">
      <c r="A5073" s="32" t="s">
        <v>49</v>
      </c>
      <c r="E5073" s="34" t="s">
        <v>43</v>
      </c>
    </row>
    <row r="5074" ht="13.2" customHeight="1">
      <c r="E5074" s="33" t="s">
        <v>43</v>
      </c>
    </row>
    <row r="5075" spans="1:16" ht="13.2" customHeight="1">
      <c r="A5075" t="s">
        <v>40</v>
      </c>
      <c r="B5075" s="10" t="s">
        <v>1256</v>
      </c>
      <c r="C5075" s="10" t="s">
        <v>3270</v>
      </c>
      <c r="E5075" s="27" t="s">
        <v>3271</v>
      </c>
      <c r="F5075" s="28" t="s">
        <v>67</v>
      </c>
      <c r="G5075" s="29">
        <v>3</v>
      </c>
      <c r="H5075" s="28">
        <v>0.00102</v>
      </c>
      <c r="I5075" s="28">
        <f>ROUND(G5075*H5075,6)</f>
        <v>0.00306</v>
      </c>
      <c r="L5075" s="30">
        <v>0</v>
      </c>
      <c r="M5075" s="31">
        <f>ROUND(ROUND(L5075,2)*ROUND(G5075,3),2)</f>
        <v>0</v>
      </c>
      <c r="N5075" s="28" t="s">
        <v>52</v>
      </c>
      <c r="O5075">
        <f>(M5075*21)/100</f>
        <v>0</v>
      </c>
      <c r="P5075" t="s">
        <v>47</v>
      </c>
    </row>
    <row r="5076" spans="1:5" ht="13.2" customHeight="1">
      <c r="A5076" s="32" t="s">
        <v>48</v>
      </c>
      <c r="E5076" s="33" t="s">
        <v>3271</v>
      </c>
    </row>
    <row r="5077" spans="1:5" ht="13.2" customHeight="1">
      <c r="A5077" s="32" t="s">
        <v>49</v>
      </c>
      <c r="E5077" s="34" t="s">
        <v>43</v>
      </c>
    </row>
    <row r="5078" ht="13.2" customHeight="1">
      <c r="E5078" s="33" t="s">
        <v>43</v>
      </c>
    </row>
    <row r="5079" spans="1:16" ht="13.2" customHeight="1">
      <c r="A5079" t="s">
        <v>40</v>
      </c>
      <c r="B5079" s="10" t="s">
        <v>1259</v>
      </c>
      <c r="C5079" s="10" t="s">
        <v>3272</v>
      </c>
      <c r="E5079" s="27" t="s">
        <v>3273</v>
      </c>
      <c r="F5079" s="28" t="s">
        <v>67</v>
      </c>
      <c r="G5079" s="29">
        <v>9</v>
      </c>
      <c r="H5079" s="28">
        <v>0.00189</v>
      </c>
      <c r="I5079" s="28">
        <f>ROUND(G5079*H5079,6)</f>
        <v>0.01701</v>
      </c>
      <c r="L5079" s="30">
        <v>0</v>
      </c>
      <c r="M5079" s="31">
        <f>ROUND(ROUND(L5079,2)*ROUND(G5079,3),2)</f>
        <v>0</v>
      </c>
      <c r="N5079" s="28" t="s">
        <v>52</v>
      </c>
      <c r="O5079">
        <f>(M5079*21)/100</f>
        <v>0</v>
      </c>
      <c r="P5079" t="s">
        <v>47</v>
      </c>
    </row>
    <row r="5080" spans="1:5" ht="13.2" customHeight="1">
      <c r="A5080" s="32" t="s">
        <v>48</v>
      </c>
      <c r="E5080" s="33" t="s">
        <v>3273</v>
      </c>
    </row>
    <row r="5081" spans="1:5" ht="13.2" customHeight="1">
      <c r="A5081" s="32" t="s">
        <v>49</v>
      </c>
      <c r="E5081" s="34" t="s">
        <v>43</v>
      </c>
    </row>
    <row r="5082" ht="13.2" customHeight="1">
      <c r="E5082" s="33" t="s">
        <v>43</v>
      </c>
    </row>
    <row r="5083" spans="1:16" ht="13.2" customHeight="1">
      <c r="A5083" t="s">
        <v>40</v>
      </c>
      <c r="B5083" s="10" t="s">
        <v>1264</v>
      </c>
      <c r="C5083" s="10" t="s">
        <v>3274</v>
      </c>
      <c r="E5083" s="27" t="s">
        <v>3275</v>
      </c>
      <c r="F5083" s="28" t="s">
        <v>67</v>
      </c>
      <c r="G5083" s="29">
        <v>4</v>
      </c>
      <c r="H5083" s="28">
        <v>0.00364</v>
      </c>
      <c r="I5083" s="28">
        <f>ROUND(G5083*H5083,6)</f>
        <v>0.01456</v>
      </c>
      <c r="L5083" s="30">
        <v>0</v>
      </c>
      <c r="M5083" s="31">
        <f>ROUND(ROUND(L5083,2)*ROUND(G5083,3),2)</f>
        <v>0</v>
      </c>
      <c r="N5083" s="28" t="s">
        <v>52</v>
      </c>
      <c r="O5083">
        <f>(M5083*21)/100</f>
        <v>0</v>
      </c>
      <c r="P5083" t="s">
        <v>47</v>
      </c>
    </row>
    <row r="5084" spans="1:5" ht="13.2" customHeight="1">
      <c r="A5084" s="32" t="s">
        <v>48</v>
      </c>
      <c r="E5084" s="33" t="s">
        <v>3275</v>
      </c>
    </row>
    <row r="5085" spans="1:5" ht="13.2" customHeight="1">
      <c r="A5085" s="32" t="s">
        <v>49</v>
      </c>
      <c r="E5085" s="34" t="s">
        <v>43</v>
      </c>
    </row>
    <row r="5086" ht="13.2" customHeight="1">
      <c r="E5086" s="33" t="s">
        <v>43</v>
      </c>
    </row>
    <row r="5087" spans="1:16" ht="13.2" customHeight="1">
      <c r="A5087" t="s">
        <v>40</v>
      </c>
      <c r="B5087" s="10" t="s">
        <v>1269</v>
      </c>
      <c r="C5087" s="10" t="s">
        <v>3276</v>
      </c>
      <c r="E5087" s="27" t="s">
        <v>3277</v>
      </c>
      <c r="F5087" s="28" t="s">
        <v>67</v>
      </c>
      <c r="G5087" s="29">
        <v>3</v>
      </c>
      <c r="H5087" s="28">
        <v>0.00885</v>
      </c>
      <c r="I5087" s="28">
        <f>ROUND(G5087*H5087,6)</f>
        <v>0.02655</v>
      </c>
      <c r="L5087" s="30">
        <v>0</v>
      </c>
      <c r="M5087" s="31">
        <f>ROUND(ROUND(L5087,2)*ROUND(G5087,3),2)</f>
        <v>0</v>
      </c>
      <c r="N5087" s="28" t="s">
        <v>52</v>
      </c>
      <c r="O5087">
        <f>(M5087*21)/100</f>
        <v>0</v>
      </c>
      <c r="P5087" t="s">
        <v>47</v>
      </c>
    </row>
    <row r="5088" spans="1:5" ht="13.2" customHeight="1">
      <c r="A5088" s="32" t="s">
        <v>48</v>
      </c>
      <c r="E5088" s="33" t="s">
        <v>3277</v>
      </c>
    </row>
    <row r="5089" spans="1:5" ht="13.2" customHeight="1">
      <c r="A5089" s="32" t="s">
        <v>49</v>
      </c>
      <c r="E5089" s="34" t="s">
        <v>43</v>
      </c>
    </row>
    <row r="5090" ht="13.2" customHeight="1">
      <c r="E5090" s="33" t="s">
        <v>43</v>
      </c>
    </row>
    <row r="5091" spans="1:16" ht="13.2" customHeight="1">
      <c r="A5091" t="s">
        <v>40</v>
      </c>
      <c r="B5091" s="10" t="s">
        <v>275</v>
      </c>
      <c r="C5091" s="10" t="s">
        <v>3278</v>
      </c>
      <c r="E5091" s="27" t="s">
        <v>3279</v>
      </c>
      <c r="F5091" s="28" t="s">
        <v>67</v>
      </c>
      <c r="G5091" s="29">
        <v>8</v>
      </c>
      <c r="H5091" s="28">
        <v>0.0016</v>
      </c>
      <c r="I5091" s="28">
        <f>ROUND(G5091*H5091,6)</f>
        <v>0.0128</v>
      </c>
      <c r="L5091" s="30">
        <v>0</v>
      </c>
      <c r="M5091" s="31">
        <f>ROUND(ROUND(L5091,2)*ROUND(G5091,3),2)</f>
        <v>0</v>
      </c>
      <c r="N5091" s="28" t="s">
        <v>52</v>
      </c>
      <c r="O5091">
        <f>(M5091*21)/100</f>
        <v>0</v>
      </c>
      <c r="P5091" t="s">
        <v>47</v>
      </c>
    </row>
    <row r="5092" spans="1:5" ht="13.2" customHeight="1">
      <c r="A5092" s="32" t="s">
        <v>48</v>
      </c>
      <c r="E5092" s="33" t="s">
        <v>3279</v>
      </c>
    </row>
    <row r="5093" spans="1:5" ht="13.2" customHeight="1">
      <c r="A5093" s="32" t="s">
        <v>49</v>
      </c>
      <c r="E5093" s="34" t="s">
        <v>43</v>
      </c>
    </row>
    <row r="5094" ht="13.2" customHeight="1">
      <c r="E5094" s="33" t="s">
        <v>43</v>
      </c>
    </row>
    <row r="5095" spans="1:16" ht="13.2" customHeight="1">
      <c r="A5095" t="s">
        <v>40</v>
      </c>
      <c r="B5095" s="10" t="s">
        <v>269</v>
      </c>
      <c r="C5095" s="10" t="s">
        <v>3280</v>
      </c>
      <c r="E5095" s="27" t="s">
        <v>3281</v>
      </c>
      <c r="F5095" s="28" t="s">
        <v>67</v>
      </c>
      <c r="G5095" s="29">
        <v>9</v>
      </c>
      <c r="H5095" s="28">
        <v>0.00294</v>
      </c>
      <c r="I5095" s="28">
        <f>ROUND(G5095*H5095,6)</f>
        <v>0.02646</v>
      </c>
      <c r="L5095" s="30">
        <v>0</v>
      </c>
      <c r="M5095" s="31">
        <f>ROUND(ROUND(L5095,2)*ROUND(G5095,3),2)</f>
        <v>0</v>
      </c>
      <c r="N5095" s="28" t="s">
        <v>52</v>
      </c>
      <c r="O5095">
        <f>(M5095*21)/100</f>
        <v>0</v>
      </c>
      <c r="P5095" t="s">
        <v>47</v>
      </c>
    </row>
    <row r="5096" spans="1:5" ht="13.2" customHeight="1">
      <c r="A5096" s="32" t="s">
        <v>48</v>
      </c>
      <c r="E5096" s="33" t="s">
        <v>3281</v>
      </c>
    </row>
    <row r="5097" spans="1:5" ht="13.2" customHeight="1">
      <c r="A5097" s="32" t="s">
        <v>49</v>
      </c>
      <c r="E5097" s="34" t="s">
        <v>43</v>
      </c>
    </row>
    <row r="5098" ht="13.2" customHeight="1">
      <c r="E5098" s="33" t="s">
        <v>43</v>
      </c>
    </row>
    <row r="5099" spans="1:16" ht="13.2" customHeight="1">
      <c r="A5099" t="s">
        <v>40</v>
      </c>
      <c r="B5099" s="10" t="s">
        <v>272</v>
      </c>
      <c r="C5099" s="10" t="s">
        <v>3282</v>
      </c>
      <c r="E5099" s="27" t="s">
        <v>3283</v>
      </c>
      <c r="F5099" s="28" t="s">
        <v>67</v>
      </c>
      <c r="G5099" s="29">
        <v>3</v>
      </c>
      <c r="H5099" s="28">
        <v>0.00562</v>
      </c>
      <c r="I5099" s="28">
        <f>ROUND(G5099*H5099,6)</f>
        <v>0.01686</v>
      </c>
      <c r="L5099" s="30">
        <v>0</v>
      </c>
      <c r="M5099" s="31">
        <f>ROUND(ROUND(L5099,2)*ROUND(G5099,3),2)</f>
        <v>0</v>
      </c>
      <c r="N5099" s="28" t="s">
        <v>52</v>
      </c>
      <c r="O5099">
        <f>(M5099*21)/100</f>
        <v>0</v>
      </c>
      <c r="P5099" t="s">
        <v>47</v>
      </c>
    </row>
    <row r="5100" spans="1:5" ht="13.2" customHeight="1">
      <c r="A5100" s="32" t="s">
        <v>48</v>
      </c>
      <c r="E5100" s="33" t="s">
        <v>3283</v>
      </c>
    </row>
    <row r="5101" spans="1:5" ht="13.2" customHeight="1">
      <c r="A5101" s="32" t="s">
        <v>49</v>
      </c>
      <c r="E5101" s="34" t="s">
        <v>43</v>
      </c>
    </row>
    <row r="5102" ht="13.2" customHeight="1">
      <c r="E5102" s="33" t="s">
        <v>43</v>
      </c>
    </row>
    <row r="5103" spans="1:16" ht="13.2" customHeight="1">
      <c r="A5103" t="s">
        <v>40</v>
      </c>
      <c r="B5103" s="10" t="s">
        <v>279</v>
      </c>
      <c r="C5103" s="10" t="s">
        <v>3284</v>
      </c>
      <c r="E5103" s="27" t="s">
        <v>3285</v>
      </c>
      <c r="F5103" s="28" t="s">
        <v>67</v>
      </c>
      <c r="G5103" s="29">
        <v>4</v>
      </c>
      <c r="H5103" s="28">
        <v>0.01365</v>
      </c>
      <c r="I5103" s="28">
        <f>ROUND(G5103*H5103,6)</f>
        <v>0.0546</v>
      </c>
      <c r="L5103" s="30">
        <v>0</v>
      </c>
      <c r="M5103" s="31">
        <f>ROUND(ROUND(L5103,2)*ROUND(G5103,3),2)</f>
        <v>0</v>
      </c>
      <c r="N5103" s="28" t="s">
        <v>52</v>
      </c>
      <c r="O5103">
        <f>(M5103*21)/100</f>
        <v>0</v>
      </c>
      <c r="P5103" t="s">
        <v>47</v>
      </c>
    </row>
    <row r="5104" spans="1:5" ht="13.2" customHeight="1">
      <c r="A5104" s="32" t="s">
        <v>48</v>
      </c>
      <c r="E5104" s="33" t="s">
        <v>3285</v>
      </c>
    </row>
    <row r="5105" spans="1:5" ht="13.2" customHeight="1">
      <c r="A5105" s="32" t="s">
        <v>49</v>
      </c>
      <c r="E5105" s="34" t="s">
        <v>43</v>
      </c>
    </row>
    <row r="5106" ht="13.2" customHeight="1">
      <c r="E5106" s="33" t="s">
        <v>43</v>
      </c>
    </row>
    <row r="5107" spans="1:16" ht="13.2" customHeight="1">
      <c r="A5107" t="s">
        <v>40</v>
      </c>
      <c r="B5107" s="10" t="s">
        <v>287</v>
      </c>
      <c r="C5107" s="10" t="s">
        <v>3286</v>
      </c>
      <c r="E5107" s="27" t="s">
        <v>3287</v>
      </c>
      <c r="F5107" s="28" t="s">
        <v>67</v>
      </c>
      <c r="G5107" s="29">
        <v>1</v>
      </c>
      <c r="H5107" s="28">
        <v>0.00028</v>
      </c>
      <c r="I5107" s="28">
        <f>ROUND(G5107*H5107,6)</f>
        <v>0.00028</v>
      </c>
      <c r="L5107" s="30">
        <v>0</v>
      </c>
      <c r="M5107" s="31">
        <f>ROUND(ROUND(L5107,2)*ROUND(G5107,3),2)</f>
        <v>0</v>
      </c>
      <c r="N5107" s="28" t="s">
        <v>52</v>
      </c>
      <c r="O5107">
        <f>(M5107*21)/100</f>
        <v>0</v>
      </c>
      <c r="P5107" t="s">
        <v>47</v>
      </c>
    </row>
    <row r="5108" spans="1:5" ht="13.2" customHeight="1">
      <c r="A5108" s="32" t="s">
        <v>48</v>
      </c>
      <c r="E5108" s="33" t="s">
        <v>3287</v>
      </c>
    </row>
    <row r="5109" spans="1:5" ht="13.2" customHeight="1">
      <c r="A5109" s="32" t="s">
        <v>49</v>
      </c>
      <c r="E5109" s="34" t="s">
        <v>43</v>
      </c>
    </row>
    <row r="5110" ht="13.2" customHeight="1">
      <c r="E5110" s="33" t="s">
        <v>43</v>
      </c>
    </row>
    <row r="5111" spans="1:16" ht="13.2" customHeight="1">
      <c r="A5111" t="s">
        <v>40</v>
      </c>
      <c r="B5111" s="10" t="s">
        <v>304</v>
      </c>
      <c r="C5111" s="10" t="s">
        <v>3288</v>
      </c>
      <c r="E5111" s="27" t="s">
        <v>3289</v>
      </c>
      <c r="F5111" s="28" t="s">
        <v>67</v>
      </c>
      <c r="G5111" s="29">
        <v>1</v>
      </c>
      <c r="H5111" s="28">
        <v>0.00034</v>
      </c>
      <c r="I5111" s="28">
        <f>ROUND(G5111*H5111,6)</f>
        <v>0.00034</v>
      </c>
      <c r="L5111" s="30">
        <v>0</v>
      </c>
      <c r="M5111" s="31">
        <f>ROUND(ROUND(L5111,2)*ROUND(G5111,3),2)</f>
        <v>0</v>
      </c>
      <c r="N5111" s="28" t="s">
        <v>52</v>
      </c>
      <c r="O5111">
        <f>(M5111*21)/100</f>
        <v>0</v>
      </c>
      <c r="P5111" t="s">
        <v>47</v>
      </c>
    </row>
    <row r="5112" spans="1:5" ht="13.2" customHeight="1">
      <c r="A5112" s="32" t="s">
        <v>48</v>
      </c>
      <c r="E5112" s="33" t="s">
        <v>3289</v>
      </c>
    </row>
    <row r="5113" spans="1:5" ht="13.2" customHeight="1">
      <c r="A5113" s="32" t="s">
        <v>49</v>
      </c>
      <c r="E5113" s="34" t="s">
        <v>43</v>
      </c>
    </row>
    <row r="5114" ht="13.2" customHeight="1">
      <c r="E5114" s="33" t="s">
        <v>43</v>
      </c>
    </row>
    <row r="5115" spans="1:16" ht="13.2" customHeight="1">
      <c r="A5115" t="s">
        <v>40</v>
      </c>
      <c r="B5115" s="10" t="s">
        <v>333</v>
      </c>
      <c r="C5115" s="10" t="s">
        <v>3290</v>
      </c>
      <c r="E5115" s="27" t="s">
        <v>3291</v>
      </c>
      <c r="F5115" s="28" t="s">
        <v>67</v>
      </c>
      <c r="G5115" s="29">
        <v>1</v>
      </c>
      <c r="H5115" s="28">
        <v>0.00035</v>
      </c>
      <c r="I5115" s="28">
        <f>ROUND(G5115*H5115,6)</f>
        <v>0.00035</v>
      </c>
      <c r="L5115" s="30">
        <v>0</v>
      </c>
      <c r="M5115" s="31">
        <f>ROUND(ROUND(L5115,2)*ROUND(G5115,3),2)</f>
        <v>0</v>
      </c>
      <c r="N5115" s="28" t="s">
        <v>52</v>
      </c>
      <c r="O5115">
        <f>(M5115*21)/100</f>
        <v>0</v>
      </c>
      <c r="P5115" t="s">
        <v>47</v>
      </c>
    </row>
    <row r="5116" spans="1:5" ht="13.2" customHeight="1">
      <c r="A5116" s="32" t="s">
        <v>48</v>
      </c>
      <c r="E5116" s="33" t="s">
        <v>3291</v>
      </c>
    </row>
    <row r="5117" spans="1:5" ht="13.2" customHeight="1">
      <c r="A5117" s="32" t="s">
        <v>49</v>
      </c>
      <c r="E5117" s="34" t="s">
        <v>43</v>
      </c>
    </row>
    <row r="5118" ht="13.2" customHeight="1">
      <c r="E5118" s="33" t="s">
        <v>43</v>
      </c>
    </row>
    <row r="5119" spans="1:16" ht="13.2" customHeight="1">
      <c r="A5119" t="s">
        <v>40</v>
      </c>
      <c r="B5119" s="10" t="s">
        <v>337</v>
      </c>
      <c r="C5119" s="10" t="s">
        <v>3292</v>
      </c>
      <c r="E5119" s="27" t="s">
        <v>3293</v>
      </c>
      <c r="F5119" s="28" t="s">
        <v>67</v>
      </c>
      <c r="G5119" s="29">
        <v>3</v>
      </c>
      <c r="H5119" s="28">
        <v>0.00045</v>
      </c>
      <c r="I5119" s="28">
        <f>ROUND(G5119*H5119,6)</f>
        <v>0.00135</v>
      </c>
      <c r="L5119" s="30">
        <v>0</v>
      </c>
      <c r="M5119" s="31">
        <f>ROUND(ROUND(L5119,2)*ROUND(G5119,3),2)</f>
        <v>0</v>
      </c>
      <c r="N5119" s="28" t="s">
        <v>52</v>
      </c>
      <c r="O5119">
        <f>(M5119*21)/100</f>
        <v>0</v>
      </c>
      <c r="P5119" t="s">
        <v>47</v>
      </c>
    </row>
    <row r="5120" spans="1:5" ht="13.2" customHeight="1">
      <c r="A5120" s="32" t="s">
        <v>48</v>
      </c>
      <c r="E5120" s="33" t="s">
        <v>3293</v>
      </c>
    </row>
    <row r="5121" spans="1:5" ht="13.2" customHeight="1">
      <c r="A5121" s="32" t="s">
        <v>49</v>
      </c>
      <c r="E5121" s="34" t="s">
        <v>43</v>
      </c>
    </row>
    <row r="5122" ht="13.2" customHeight="1">
      <c r="E5122" s="33" t="s">
        <v>43</v>
      </c>
    </row>
    <row r="5123" spans="1:16" ht="13.2" customHeight="1">
      <c r="A5123" t="s">
        <v>40</v>
      </c>
      <c r="B5123" s="10" t="s">
        <v>296</v>
      </c>
      <c r="C5123" s="10" t="s">
        <v>3294</v>
      </c>
      <c r="E5123" s="27" t="s">
        <v>3295</v>
      </c>
      <c r="F5123" s="28" t="s">
        <v>67</v>
      </c>
      <c r="G5123" s="29">
        <v>8</v>
      </c>
      <c r="H5123" s="28">
        <v>0.00065</v>
      </c>
      <c r="I5123" s="28">
        <f>ROUND(G5123*H5123,6)</f>
        <v>0.0052</v>
      </c>
      <c r="L5123" s="30">
        <v>0</v>
      </c>
      <c r="M5123" s="31">
        <f>ROUND(ROUND(L5123,2)*ROUND(G5123,3),2)</f>
        <v>0</v>
      </c>
      <c r="N5123" s="28" t="s">
        <v>52</v>
      </c>
      <c r="O5123">
        <f>(M5123*21)/100</f>
        <v>0</v>
      </c>
      <c r="P5123" t="s">
        <v>47</v>
      </c>
    </row>
    <row r="5124" spans="1:5" ht="13.2" customHeight="1">
      <c r="A5124" s="32" t="s">
        <v>48</v>
      </c>
      <c r="E5124" s="33" t="s">
        <v>3295</v>
      </c>
    </row>
    <row r="5125" spans="1:5" ht="13.2" customHeight="1">
      <c r="A5125" s="32" t="s">
        <v>49</v>
      </c>
      <c r="E5125" s="34" t="s">
        <v>43</v>
      </c>
    </row>
    <row r="5126" ht="13.2" customHeight="1">
      <c r="E5126" s="33" t="s">
        <v>43</v>
      </c>
    </row>
    <row r="5127" spans="1:16" ht="13.2" customHeight="1">
      <c r="A5127" t="s">
        <v>40</v>
      </c>
      <c r="B5127" s="10" t="s">
        <v>364</v>
      </c>
      <c r="C5127" s="10" t="s">
        <v>3296</v>
      </c>
      <c r="E5127" s="27" t="s">
        <v>3297</v>
      </c>
      <c r="F5127" s="28" t="s">
        <v>67</v>
      </c>
      <c r="G5127" s="29">
        <v>1</v>
      </c>
      <c r="H5127" s="28">
        <v>0.00123</v>
      </c>
      <c r="I5127" s="28">
        <f>ROUND(G5127*H5127,6)</f>
        <v>0.00123</v>
      </c>
      <c r="L5127" s="30">
        <v>0</v>
      </c>
      <c r="M5127" s="31">
        <f>ROUND(ROUND(L5127,2)*ROUND(G5127,3),2)</f>
        <v>0</v>
      </c>
      <c r="N5127" s="28" t="s">
        <v>52</v>
      </c>
      <c r="O5127">
        <f>(M5127*21)/100</f>
        <v>0</v>
      </c>
      <c r="P5127" t="s">
        <v>47</v>
      </c>
    </row>
    <row r="5128" spans="1:5" ht="13.2" customHeight="1">
      <c r="A5128" s="32" t="s">
        <v>48</v>
      </c>
      <c r="E5128" s="33" t="s">
        <v>3297</v>
      </c>
    </row>
    <row r="5129" spans="1:5" ht="13.2" customHeight="1">
      <c r="A5129" s="32" t="s">
        <v>49</v>
      </c>
      <c r="E5129" s="34" t="s">
        <v>43</v>
      </c>
    </row>
    <row r="5130" ht="13.2" customHeight="1">
      <c r="E5130" s="33" t="s">
        <v>43</v>
      </c>
    </row>
    <row r="5131" spans="1:16" ht="13.2" customHeight="1">
      <c r="A5131" t="s">
        <v>40</v>
      </c>
      <c r="B5131" s="10" t="s">
        <v>367</v>
      </c>
      <c r="C5131" s="10" t="s">
        <v>3298</v>
      </c>
      <c r="E5131" s="27" t="s">
        <v>3299</v>
      </c>
      <c r="F5131" s="28" t="s">
        <v>67</v>
      </c>
      <c r="G5131" s="29">
        <v>3</v>
      </c>
      <c r="H5131" s="28">
        <v>0.00121</v>
      </c>
      <c r="I5131" s="28">
        <f>ROUND(G5131*H5131,6)</f>
        <v>0.00363</v>
      </c>
      <c r="L5131" s="30">
        <v>0</v>
      </c>
      <c r="M5131" s="31">
        <f>ROUND(ROUND(L5131,2)*ROUND(G5131,3),2)</f>
        <v>0</v>
      </c>
      <c r="N5131" s="28" t="s">
        <v>52</v>
      </c>
      <c r="O5131">
        <f>(M5131*21)/100</f>
        <v>0</v>
      </c>
      <c r="P5131" t="s">
        <v>47</v>
      </c>
    </row>
    <row r="5132" spans="1:5" ht="13.2" customHeight="1">
      <c r="A5132" s="32" t="s">
        <v>48</v>
      </c>
      <c r="E5132" s="33" t="s">
        <v>3299</v>
      </c>
    </row>
    <row r="5133" spans="1:5" ht="13.2" customHeight="1">
      <c r="A5133" s="32" t="s">
        <v>49</v>
      </c>
      <c r="E5133" s="34" t="s">
        <v>43</v>
      </c>
    </row>
    <row r="5134" ht="13.2" customHeight="1">
      <c r="E5134" s="33" t="s">
        <v>43</v>
      </c>
    </row>
    <row r="5135" spans="1:16" ht="13.2" customHeight="1">
      <c r="A5135" t="s">
        <v>40</v>
      </c>
      <c r="B5135" s="10" t="s">
        <v>341</v>
      </c>
      <c r="C5135" s="10" t="s">
        <v>3300</v>
      </c>
      <c r="E5135" s="27" t="s">
        <v>3301</v>
      </c>
      <c r="F5135" s="28" t="s">
        <v>67</v>
      </c>
      <c r="G5135" s="29">
        <v>1</v>
      </c>
      <c r="H5135" s="28">
        <v>0.00026</v>
      </c>
      <c r="I5135" s="28">
        <f>ROUND(G5135*H5135,6)</f>
        <v>0.00026</v>
      </c>
      <c r="L5135" s="30">
        <v>0</v>
      </c>
      <c r="M5135" s="31">
        <f>ROUND(ROUND(L5135,2)*ROUND(G5135,3),2)</f>
        <v>0</v>
      </c>
      <c r="N5135" s="28" t="s">
        <v>52</v>
      </c>
      <c r="O5135">
        <f>(M5135*21)/100</f>
        <v>0</v>
      </c>
      <c r="P5135" t="s">
        <v>47</v>
      </c>
    </row>
    <row r="5136" spans="1:5" ht="13.2" customHeight="1">
      <c r="A5136" s="32" t="s">
        <v>48</v>
      </c>
      <c r="E5136" s="33" t="s">
        <v>3301</v>
      </c>
    </row>
    <row r="5137" spans="1:5" ht="13.2" customHeight="1">
      <c r="A5137" s="32" t="s">
        <v>49</v>
      </c>
      <c r="E5137" s="34" t="s">
        <v>43</v>
      </c>
    </row>
    <row r="5138" ht="13.2" customHeight="1">
      <c r="E5138" s="33" t="s">
        <v>43</v>
      </c>
    </row>
    <row r="5139" spans="1:16" ht="13.2" customHeight="1">
      <c r="A5139" t="s">
        <v>40</v>
      </c>
      <c r="B5139" s="10" t="s">
        <v>350</v>
      </c>
      <c r="C5139" s="10" t="s">
        <v>3302</v>
      </c>
      <c r="E5139" s="27" t="s">
        <v>3303</v>
      </c>
      <c r="F5139" s="28" t="s">
        <v>67</v>
      </c>
      <c r="G5139" s="29">
        <v>3</v>
      </c>
      <c r="H5139" s="28">
        <v>0.00041</v>
      </c>
      <c r="I5139" s="28">
        <f>ROUND(G5139*H5139,6)</f>
        <v>0.00123</v>
      </c>
      <c r="L5139" s="30">
        <v>0</v>
      </c>
      <c r="M5139" s="31">
        <f>ROUND(ROUND(L5139,2)*ROUND(G5139,3),2)</f>
        <v>0</v>
      </c>
      <c r="N5139" s="28" t="s">
        <v>52</v>
      </c>
      <c r="O5139">
        <f>(M5139*21)/100</f>
        <v>0</v>
      </c>
      <c r="P5139" t="s">
        <v>47</v>
      </c>
    </row>
    <row r="5140" spans="1:5" ht="13.2" customHeight="1">
      <c r="A5140" s="32" t="s">
        <v>48</v>
      </c>
      <c r="E5140" s="33" t="s">
        <v>3303</v>
      </c>
    </row>
    <row r="5141" spans="1:5" ht="13.2" customHeight="1">
      <c r="A5141" s="32" t="s">
        <v>49</v>
      </c>
      <c r="E5141" s="34" t="s">
        <v>43</v>
      </c>
    </row>
    <row r="5142" ht="13.2" customHeight="1">
      <c r="E5142" s="33" t="s">
        <v>43</v>
      </c>
    </row>
    <row r="5143" spans="1:16" ht="13.2" customHeight="1">
      <c r="A5143" t="s">
        <v>40</v>
      </c>
      <c r="B5143" s="10" t="s">
        <v>293</v>
      </c>
      <c r="C5143" s="10" t="s">
        <v>3304</v>
      </c>
      <c r="E5143" s="27" t="s">
        <v>3305</v>
      </c>
      <c r="F5143" s="28" t="s">
        <v>67</v>
      </c>
      <c r="G5143" s="29">
        <v>3</v>
      </c>
      <c r="H5143" s="28">
        <v>0.00029</v>
      </c>
      <c r="I5143" s="28">
        <f>ROUND(G5143*H5143,6)</f>
        <v>0.00087</v>
      </c>
      <c r="L5143" s="30">
        <v>0</v>
      </c>
      <c r="M5143" s="31">
        <f>ROUND(ROUND(L5143,2)*ROUND(G5143,3),2)</f>
        <v>0</v>
      </c>
      <c r="N5143" s="28" t="s">
        <v>52</v>
      </c>
      <c r="O5143">
        <f>(M5143*21)/100</f>
        <v>0</v>
      </c>
      <c r="P5143" t="s">
        <v>47</v>
      </c>
    </row>
    <row r="5144" spans="1:5" ht="13.2" customHeight="1">
      <c r="A5144" s="32" t="s">
        <v>48</v>
      </c>
      <c r="E5144" s="33" t="s">
        <v>3305</v>
      </c>
    </row>
    <row r="5145" spans="1:5" ht="13.2" customHeight="1">
      <c r="A5145" s="32" t="s">
        <v>49</v>
      </c>
      <c r="E5145" s="34" t="s">
        <v>43</v>
      </c>
    </row>
    <row r="5146" ht="13.2" customHeight="1">
      <c r="E5146" s="33" t="s">
        <v>43</v>
      </c>
    </row>
    <row r="5147" spans="1:16" ht="13.2" customHeight="1">
      <c r="A5147" t="s">
        <v>40</v>
      </c>
      <c r="B5147" s="10" t="s">
        <v>355</v>
      </c>
      <c r="C5147" s="10" t="s">
        <v>3306</v>
      </c>
      <c r="E5147" s="27" t="s">
        <v>3307</v>
      </c>
      <c r="F5147" s="28" t="s">
        <v>67</v>
      </c>
      <c r="G5147" s="29">
        <v>3</v>
      </c>
      <c r="H5147" s="28">
        <v>0.00048</v>
      </c>
      <c r="I5147" s="28">
        <f>ROUND(G5147*H5147,6)</f>
        <v>0.00144</v>
      </c>
      <c r="L5147" s="30">
        <v>0</v>
      </c>
      <c r="M5147" s="31">
        <f>ROUND(ROUND(L5147,2)*ROUND(G5147,3),2)</f>
        <v>0</v>
      </c>
      <c r="N5147" s="28" t="s">
        <v>52</v>
      </c>
      <c r="O5147">
        <f>(M5147*21)/100</f>
        <v>0</v>
      </c>
      <c r="P5147" t="s">
        <v>47</v>
      </c>
    </row>
    <row r="5148" spans="1:5" ht="13.2" customHeight="1">
      <c r="A5148" s="32" t="s">
        <v>48</v>
      </c>
      <c r="E5148" s="33" t="s">
        <v>3307</v>
      </c>
    </row>
    <row r="5149" spans="1:5" ht="13.2" customHeight="1">
      <c r="A5149" s="32" t="s">
        <v>49</v>
      </c>
      <c r="E5149" s="34" t="s">
        <v>43</v>
      </c>
    </row>
    <row r="5150" ht="13.2" customHeight="1">
      <c r="E5150" s="33" t="s">
        <v>43</v>
      </c>
    </row>
    <row r="5151" spans="1:16" ht="13.2" customHeight="1">
      <c r="A5151" t="s">
        <v>40</v>
      </c>
      <c r="B5151" s="10" t="s">
        <v>374</v>
      </c>
      <c r="C5151" s="10" t="s">
        <v>3308</v>
      </c>
      <c r="E5151" s="27" t="s">
        <v>3309</v>
      </c>
      <c r="F5151" s="28" t="s">
        <v>67</v>
      </c>
      <c r="G5151" s="29">
        <v>1</v>
      </c>
      <c r="H5151" s="28">
        <v>5E-05</v>
      </c>
      <c r="I5151" s="28">
        <f>ROUND(G5151*H5151,6)</f>
        <v>5E-05</v>
      </c>
      <c r="L5151" s="30">
        <v>0</v>
      </c>
      <c r="M5151" s="31">
        <f>ROUND(ROUND(L5151,2)*ROUND(G5151,3),2)</f>
        <v>0</v>
      </c>
      <c r="N5151" s="28" t="s">
        <v>52</v>
      </c>
      <c r="O5151">
        <f>(M5151*21)/100</f>
        <v>0</v>
      </c>
      <c r="P5151" t="s">
        <v>47</v>
      </c>
    </row>
    <row r="5152" spans="1:5" ht="13.2" customHeight="1">
      <c r="A5152" s="32" t="s">
        <v>48</v>
      </c>
      <c r="E5152" s="33" t="s">
        <v>3309</v>
      </c>
    </row>
    <row r="5153" spans="1:5" ht="13.2" customHeight="1">
      <c r="A5153" s="32" t="s">
        <v>49</v>
      </c>
      <c r="E5153" s="34" t="s">
        <v>43</v>
      </c>
    </row>
    <row r="5154" ht="13.2" customHeight="1">
      <c r="E5154" s="33" t="s">
        <v>43</v>
      </c>
    </row>
    <row r="5155" spans="1:16" ht="13.2" customHeight="1">
      <c r="A5155" t="s">
        <v>40</v>
      </c>
      <c r="B5155" s="10" t="s">
        <v>309</v>
      </c>
      <c r="C5155" s="10" t="s">
        <v>3310</v>
      </c>
      <c r="E5155" s="27" t="s">
        <v>3311</v>
      </c>
      <c r="F5155" s="28" t="s">
        <v>67</v>
      </c>
      <c r="G5155" s="29">
        <v>1</v>
      </c>
      <c r="H5155" s="28">
        <v>0.00014</v>
      </c>
      <c r="I5155" s="28">
        <f>ROUND(G5155*H5155,6)</f>
        <v>0.00014</v>
      </c>
      <c r="L5155" s="30">
        <v>0</v>
      </c>
      <c r="M5155" s="31">
        <f>ROUND(ROUND(L5155,2)*ROUND(G5155,3),2)</f>
        <v>0</v>
      </c>
      <c r="N5155" s="28" t="s">
        <v>52</v>
      </c>
      <c r="O5155">
        <f>(M5155*21)/100</f>
        <v>0</v>
      </c>
      <c r="P5155" t="s">
        <v>47</v>
      </c>
    </row>
    <row r="5156" spans="1:5" ht="13.2" customHeight="1">
      <c r="A5156" s="32" t="s">
        <v>48</v>
      </c>
      <c r="E5156" s="33" t="s">
        <v>3311</v>
      </c>
    </row>
    <row r="5157" spans="1:5" ht="13.2" customHeight="1">
      <c r="A5157" s="32" t="s">
        <v>49</v>
      </c>
      <c r="E5157" s="34" t="s">
        <v>43</v>
      </c>
    </row>
    <row r="5158" ht="13.2" customHeight="1">
      <c r="E5158" s="33" t="s">
        <v>43</v>
      </c>
    </row>
    <row r="5159" spans="1:16" ht="13.2" customHeight="1">
      <c r="A5159" t="s">
        <v>40</v>
      </c>
      <c r="B5159" s="10" t="s">
        <v>360</v>
      </c>
      <c r="C5159" s="10" t="s">
        <v>3312</v>
      </c>
      <c r="E5159" s="27" t="s">
        <v>3313</v>
      </c>
      <c r="F5159" s="28" t="s">
        <v>67</v>
      </c>
      <c r="G5159" s="29">
        <v>3</v>
      </c>
      <c r="H5159" s="28">
        <v>0.002</v>
      </c>
      <c r="I5159" s="28">
        <f>ROUND(G5159*H5159,6)</f>
        <v>0.006</v>
      </c>
      <c r="L5159" s="30">
        <v>0</v>
      </c>
      <c r="M5159" s="31">
        <f>ROUND(ROUND(L5159,2)*ROUND(G5159,3),2)</f>
        <v>0</v>
      </c>
      <c r="N5159" s="28" t="s">
        <v>52</v>
      </c>
      <c r="O5159">
        <f>(M5159*21)/100</f>
        <v>0</v>
      </c>
      <c r="P5159" t="s">
        <v>47</v>
      </c>
    </row>
    <row r="5160" spans="1:5" ht="13.2" customHeight="1">
      <c r="A5160" s="32" t="s">
        <v>48</v>
      </c>
      <c r="E5160" s="33" t="s">
        <v>3313</v>
      </c>
    </row>
    <row r="5161" spans="1:5" ht="13.2" customHeight="1">
      <c r="A5161" s="32" t="s">
        <v>49</v>
      </c>
      <c r="E5161" s="34" t="s">
        <v>43</v>
      </c>
    </row>
    <row r="5162" ht="13.2" customHeight="1">
      <c r="E5162" s="33" t="s">
        <v>43</v>
      </c>
    </row>
    <row r="5163" spans="1:16" ht="13.2" customHeight="1">
      <c r="A5163" t="s">
        <v>40</v>
      </c>
      <c r="B5163" s="10" t="s">
        <v>393</v>
      </c>
      <c r="C5163" s="10" t="s">
        <v>3314</v>
      </c>
      <c r="E5163" s="27" t="s">
        <v>3315</v>
      </c>
      <c r="F5163" s="28" t="s">
        <v>67</v>
      </c>
      <c r="G5163" s="29">
        <v>3</v>
      </c>
      <c r="H5163" s="28">
        <v>0.0015</v>
      </c>
      <c r="I5163" s="28">
        <f>ROUND(G5163*H5163,6)</f>
        <v>0.0045</v>
      </c>
      <c r="L5163" s="30">
        <v>0</v>
      </c>
      <c r="M5163" s="31">
        <f>ROUND(ROUND(L5163,2)*ROUND(G5163,3),2)</f>
        <v>0</v>
      </c>
      <c r="N5163" s="28" t="s">
        <v>52</v>
      </c>
      <c r="O5163">
        <f>(M5163*21)/100</f>
        <v>0</v>
      </c>
      <c r="P5163" t="s">
        <v>47</v>
      </c>
    </row>
    <row r="5164" spans="1:5" ht="13.2" customHeight="1">
      <c r="A5164" s="32" t="s">
        <v>48</v>
      </c>
      <c r="E5164" s="33" t="s">
        <v>3315</v>
      </c>
    </row>
    <row r="5165" spans="1:5" ht="13.2" customHeight="1">
      <c r="A5165" s="32" t="s">
        <v>49</v>
      </c>
      <c r="E5165" s="34" t="s">
        <v>43</v>
      </c>
    </row>
    <row r="5166" ht="13.2" customHeight="1">
      <c r="E5166" s="33" t="s">
        <v>43</v>
      </c>
    </row>
    <row r="5167" spans="1:16" ht="13.2" customHeight="1">
      <c r="A5167" t="s">
        <v>40</v>
      </c>
      <c r="B5167" s="10" t="s">
        <v>386</v>
      </c>
      <c r="C5167" s="10" t="s">
        <v>3316</v>
      </c>
      <c r="E5167" s="27" t="s">
        <v>3317</v>
      </c>
      <c r="F5167" s="28" t="s">
        <v>67</v>
      </c>
      <c r="G5167" s="29">
        <v>1</v>
      </c>
      <c r="H5167" s="28">
        <v>0.00725</v>
      </c>
      <c r="I5167" s="28">
        <f>ROUND(G5167*H5167,6)</f>
        <v>0.00725</v>
      </c>
      <c r="L5167" s="30">
        <v>0</v>
      </c>
      <c r="M5167" s="31">
        <f>ROUND(ROUND(L5167,2)*ROUND(G5167,3),2)</f>
        <v>0</v>
      </c>
      <c r="N5167" s="28" t="s">
        <v>52</v>
      </c>
      <c r="O5167">
        <f>(M5167*21)/100</f>
        <v>0</v>
      </c>
      <c r="P5167" t="s">
        <v>47</v>
      </c>
    </row>
    <row r="5168" spans="1:5" ht="13.2" customHeight="1">
      <c r="A5168" s="32" t="s">
        <v>48</v>
      </c>
      <c r="E5168" s="33" t="s">
        <v>3317</v>
      </c>
    </row>
    <row r="5169" spans="1:5" ht="13.2" customHeight="1">
      <c r="A5169" s="32" t="s">
        <v>49</v>
      </c>
      <c r="E5169" s="34" t="s">
        <v>43</v>
      </c>
    </row>
    <row r="5170" ht="13.2" customHeight="1">
      <c r="E5170" s="33" t="s">
        <v>43</v>
      </c>
    </row>
    <row r="5171" spans="1:16" ht="13.2" customHeight="1">
      <c r="A5171" t="s">
        <v>40</v>
      </c>
      <c r="B5171" s="10" t="s">
        <v>433</v>
      </c>
      <c r="C5171" s="10" t="s">
        <v>3318</v>
      </c>
      <c r="E5171" s="27" t="s">
        <v>3319</v>
      </c>
      <c r="F5171" s="28" t="s">
        <v>67</v>
      </c>
      <c r="G5171" s="29">
        <v>1</v>
      </c>
      <c r="H5171" s="28">
        <v>0.0112</v>
      </c>
      <c r="I5171" s="28">
        <f>ROUND(G5171*H5171,6)</f>
        <v>0.0112</v>
      </c>
      <c r="L5171" s="30">
        <v>0</v>
      </c>
      <c r="M5171" s="31">
        <f>ROUND(ROUND(L5171,2)*ROUND(G5171,3),2)</f>
        <v>0</v>
      </c>
      <c r="N5171" s="28" t="s">
        <v>52</v>
      </c>
      <c r="O5171">
        <f>(M5171*21)/100</f>
        <v>0</v>
      </c>
      <c r="P5171" t="s">
        <v>47</v>
      </c>
    </row>
    <row r="5172" spans="1:5" ht="13.2" customHeight="1">
      <c r="A5172" s="32" t="s">
        <v>48</v>
      </c>
      <c r="E5172" s="33" t="s">
        <v>3319</v>
      </c>
    </row>
    <row r="5173" spans="1:5" ht="13.2" customHeight="1">
      <c r="A5173" s="32" t="s">
        <v>49</v>
      </c>
      <c r="E5173" s="34" t="s">
        <v>43</v>
      </c>
    </row>
    <row r="5174" ht="13.2" customHeight="1">
      <c r="E5174" s="33" t="s">
        <v>43</v>
      </c>
    </row>
    <row r="5175" spans="1:16" ht="13.2" customHeight="1">
      <c r="A5175" t="s">
        <v>40</v>
      </c>
      <c r="B5175" s="10" t="s">
        <v>262</v>
      </c>
      <c r="C5175" s="10" t="s">
        <v>3320</v>
      </c>
      <c r="E5175" s="27" t="s">
        <v>3321</v>
      </c>
      <c r="F5175" s="28" t="s">
        <v>81</v>
      </c>
      <c r="G5175" s="29">
        <v>6</v>
      </c>
      <c r="H5175" s="28">
        <v>1E-05</v>
      </c>
      <c r="I5175" s="28">
        <f>ROUND(G5175*H5175,6)</f>
        <v>6E-05</v>
      </c>
      <c r="L5175" s="30">
        <v>0</v>
      </c>
      <c r="M5175" s="31">
        <f>ROUND(ROUND(L5175,2)*ROUND(G5175,3),2)</f>
        <v>0</v>
      </c>
      <c r="N5175" s="28" t="s">
        <v>52</v>
      </c>
      <c r="O5175">
        <f>(M5175*21)/100</f>
        <v>0</v>
      </c>
      <c r="P5175" t="s">
        <v>47</v>
      </c>
    </row>
    <row r="5176" spans="1:5" ht="13.2" customHeight="1">
      <c r="A5176" s="32" t="s">
        <v>48</v>
      </c>
      <c r="E5176" s="33" t="s">
        <v>3321</v>
      </c>
    </row>
    <row r="5177" spans="1:5" ht="13.2" customHeight="1">
      <c r="A5177" s="32" t="s">
        <v>49</v>
      </c>
      <c r="E5177" s="34" t="s">
        <v>43</v>
      </c>
    </row>
    <row r="5178" ht="13.2" customHeight="1">
      <c r="E5178" s="33" t="s">
        <v>3322</v>
      </c>
    </row>
    <row r="5179" spans="1:16" ht="13.2" customHeight="1">
      <c r="A5179" t="s">
        <v>40</v>
      </c>
      <c r="B5179" s="10" t="s">
        <v>1252</v>
      </c>
      <c r="C5179" s="10" t="s">
        <v>3323</v>
      </c>
      <c r="E5179" s="27" t="s">
        <v>3324</v>
      </c>
      <c r="F5179" s="28" t="s">
        <v>81</v>
      </c>
      <c r="G5179" s="29">
        <v>33</v>
      </c>
      <c r="H5179" s="28">
        <v>1E-05</v>
      </c>
      <c r="I5179" s="28">
        <f>ROUND(G5179*H5179,6)</f>
        <v>0.00033</v>
      </c>
      <c r="L5179" s="30">
        <v>0</v>
      </c>
      <c r="M5179" s="31">
        <f>ROUND(ROUND(L5179,2)*ROUND(G5179,3),2)</f>
        <v>0</v>
      </c>
      <c r="N5179" s="28" t="s">
        <v>52</v>
      </c>
      <c r="O5179">
        <f>(M5179*21)/100</f>
        <v>0</v>
      </c>
      <c r="P5179" t="s">
        <v>47</v>
      </c>
    </row>
    <row r="5180" spans="1:5" ht="13.2" customHeight="1">
      <c r="A5180" s="32" t="s">
        <v>48</v>
      </c>
      <c r="E5180" s="33" t="s">
        <v>3324</v>
      </c>
    </row>
    <row r="5181" spans="1:5" ht="13.2" customHeight="1">
      <c r="A5181" s="32" t="s">
        <v>49</v>
      </c>
      <c r="E5181" s="34" t="s">
        <v>43</v>
      </c>
    </row>
    <row r="5182" ht="13.2" customHeight="1">
      <c r="E5182" s="33" t="s">
        <v>3322</v>
      </c>
    </row>
    <row r="5183" spans="1:16" ht="13.2" customHeight="1">
      <c r="A5183" t="s">
        <v>40</v>
      </c>
      <c r="B5183" s="10" t="s">
        <v>1273</v>
      </c>
      <c r="C5183" s="10" t="s">
        <v>3325</v>
      </c>
      <c r="E5183" s="27" t="s">
        <v>3326</v>
      </c>
      <c r="F5183" s="28" t="s">
        <v>81</v>
      </c>
      <c r="G5183" s="29">
        <v>33</v>
      </c>
      <c r="H5183" s="28">
        <v>1E-05</v>
      </c>
      <c r="I5183" s="28">
        <f>ROUND(G5183*H5183,6)</f>
        <v>0.00033</v>
      </c>
      <c r="L5183" s="30">
        <v>0</v>
      </c>
      <c r="M5183" s="31">
        <f>ROUND(ROUND(L5183,2)*ROUND(G5183,3),2)</f>
        <v>0</v>
      </c>
      <c r="N5183" s="28" t="s">
        <v>52</v>
      </c>
      <c r="O5183">
        <f>(M5183*21)/100</f>
        <v>0</v>
      </c>
      <c r="P5183" t="s">
        <v>47</v>
      </c>
    </row>
    <row r="5184" spans="1:5" ht="13.2" customHeight="1">
      <c r="A5184" s="32" t="s">
        <v>48</v>
      </c>
      <c r="E5184" s="33" t="s">
        <v>3326</v>
      </c>
    </row>
    <row r="5185" spans="1:5" ht="13.2" customHeight="1">
      <c r="A5185" s="32" t="s">
        <v>49</v>
      </c>
      <c r="E5185" s="34" t="s">
        <v>43</v>
      </c>
    </row>
    <row r="5186" ht="13.2" customHeight="1">
      <c r="E5186" s="33" t="s">
        <v>3322</v>
      </c>
    </row>
    <row r="5187" spans="1:16" ht="13.2" customHeight="1">
      <c r="A5187" t="s">
        <v>40</v>
      </c>
      <c r="B5187" s="10" t="s">
        <v>283</v>
      </c>
      <c r="C5187" s="10" t="s">
        <v>3327</v>
      </c>
      <c r="E5187" s="27" t="s">
        <v>3328</v>
      </c>
      <c r="F5187" s="28" t="s">
        <v>67</v>
      </c>
      <c r="G5187" s="29">
        <v>3</v>
      </c>
      <c r="H5187" s="28">
        <v>0</v>
      </c>
      <c r="I5187" s="28">
        <f>ROUND(G5187*H5187,6)</f>
        <v>0</v>
      </c>
      <c r="L5187" s="30">
        <v>0</v>
      </c>
      <c r="M5187" s="31">
        <f>ROUND(ROUND(L5187,2)*ROUND(G5187,3),2)</f>
        <v>0</v>
      </c>
      <c r="N5187" s="28" t="s">
        <v>52</v>
      </c>
      <c r="O5187">
        <f>(M5187*21)/100</f>
        <v>0</v>
      </c>
      <c r="P5187" t="s">
        <v>47</v>
      </c>
    </row>
    <row r="5188" spans="1:5" ht="13.2" customHeight="1">
      <c r="A5188" s="32" t="s">
        <v>48</v>
      </c>
      <c r="E5188" s="33" t="s">
        <v>3328</v>
      </c>
    </row>
    <row r="5189" spans="1:5" ht="13.2" customHeight="1">
      <c r="A5189" s="32" t="s">
        <v>49</v>
      </c>
      <c r="E5189" s="34" t="s">
        <v>43</v>
      </c>
    </row>
    <row r="5190" ht="13.2" customHeight="1">
      <c r="E5190" s="33" t="s">
        <v>3329</v>
      </c>
    </row>
    <row r="5191" spans="1:16" ht="13.2" customHeight="1">
      <c r="A5191" t="s">
        <v>40</v>
      </c>
      <c r="B5191" s="10" t="s">
        <v>313</v>
      </c>
      <c r="C5191" s="10" t="s">
        <v>3330</v>
      </c>
      <c r="E5191" s="27" t="s">
        <v>3331</v>
      </c>
      <c r="F5191" s="28" t="s">
        <v>67</v>
      </c>
      <c r="G5191" s="29">
        <v>1</v>
      </c>
      <c r="H5191" s="28">
        <v>0</v>
      </c>
      <c r="I5191" s="28">
        <f>ROUND(G5191*H5191,6)</f>
        <v>0</v>
      </c>
      <c r="L5191" s="30">
        <v>0</v>
      </c>
      <c r="M5191" s="31">
        <f>ROUND(ROUND(L5191,2)*ROUND(G5191,3),2)</f>
        <v>0</v>
      </c>
      <c r="N5191" s="28" t="s">
        <v>52</v>
      </c>
      <c r="O5191">
        <f>(M5191*21)/100</f>
        <v>0</v>
      </c>
      <c r="P5191" t="s">
        <v>47</v>
      </c>
    </row>
    <row r="5192" spans="1:5" ht="13.2" customHeight="1">
      <c r="A5192" s="32" t="s">
        <v>48</v>
      </c>
      <c r="E5192" s="33" t="s">
        <v>3331</v>
      </c>
    </row>
    <row r="5193" spans="1:5" ht="13.2" customHeight="1">
      <c r="A5193" s="32" t="s">
        <v>49</v>
      </c>
      <c r="E5193" s="34" t="s">
        <v>43</v>
      </c>
    </row>
    <row r="5194" ht="13.2" customHeight="1">
      <c r="E5194" s="33" t="s">
        <v>3329</v>
      </c>
    </row>
    <row r="5195" spans="1:16" ht="13.2" customHeight="1">
      <c r="A5195" t="s">
        <v>40</v>
      </c>
      <c r="B5195" s="10" t="s">
        <v>324</v>
      </c>
      <c r="C5195" s="10" t="s">
        <v>3332</v>
      </c>
      <c r="E5195" s="27" t="s">
        <v>3333</v>
      </c>
      <c r="F5195" s="28" t="s">
        <v>67</v>
      </c>
      <c r="G5195" s="29">
        <v>3</v>
      </c>
      <c r="H5195" s="28">
        <v>0</v>
      </c>
      <c r="I5195" s="28">
        <f>ROUND(G5195*H5195,6)</f>
        <v>0</v>
      </c>
      <c r="L5195" s="30">
        <v>0</v>
      </c>
      <c r="M5195" s="31">
        <f>ROUND(ROUND(L5195,2)*ROUND(G5195,3),2)</f>
        <v>0</v>
      </c>
      <c r="N5195" s="28" t="s">
        <v>52</v>
      </c>
      <c r="O5195">
        <f>(M5195*21)/100</f>
        <v>0</v>
      </c>
      <c r="P5195" t="s">
        <v>47</v>
      </c>
    </row>
    <row r="5196" spans="1:5" ht="13.2" customHeight="1">
      <c r="A5196" s="32" t="s">
        <v>48</v>
      </c>
      <c r="E5196" s="33" t="s">
        <v>3333</v>
      </c>
    </row>
    <row r="5197" spans="1:5" ht="13.2" customHeight="1">
      <c r="A5197" s="32" t="s">
        <v>49</v>
      </c>
      <c r="E5197" s="34" t="s">
        <v>43</v>
      </c>
    </row>
    <row r="5198" ht="13.2" customHeight="1">
      <c r="E5198" s="33" t="s">
        <v>3329</v>
      </c>
    </row>
    <row r="5199" spans="1:16" ht="13.2" customHeight="1">
      <c r="A5199" t="s">
        <v>40</v>
      </c>
      <c r="B5199" s="10" t="s">
        <v>328</v>
      </c>
      <c r="C5199" s="10" t="s">
        <v>3334</v>
      </c>
      <c r="E5199" s="27" t="s">
        <v>3335</v>
      </c>
      <c r="F5199" s="28" t="s">
        <v>67</v>
      </c>
      <c r="G5199" s="29">
        <v>8</v>
      </c>
      <c r="H5199" s="28">
        <v>0</v>
      </c>
      <c r="I5199" s="28">
        <f>ROUND(G5199*H5199,6)</f>
        <v>0</v>
      </c>
      <c r="L5199" s="30">
        <v>0</v>
      </c>
      <c r="M5199" s="31">
        <f>ROUND(ROUND(L5199,2)*ROUND(G5199,3),2)</f>
        <v>0</v>
      </c>
      <c r="N5199" s="28" t="s">
        <v>52</v>
      </c>
      <c r="O5199">
        <f>(M5199*21)/100</f>
        <v>0</v>
      </c>
      <c r="P5199" t="s">
        <v>47</v>
      </c>
    </row>
    <row r="5200" spans="1:5" ht="13.2" customHeight="1">
      <c r="A5200" s="32" t="s">
        <v>48</v>
      </c>
      <c r="E5200" s="33" t="s">
        <v>3335</v>
      </c>
    </row>
    <row r="5201" spans="1:5" ht="13.2" customHeight="1">
      <c r="A5201" s="32" t="s">
        <v>49</v>
      </c>
      <c r="E5201" s="34" t="s">
        <v>43</v>
      </c>
    </row>
    <row r="5202" ht="13.2" customHeight="1">
      <c r="E5202" s="33" t="s">
        <v>3329</v>
      </c>
    </row>
    <row r="5203" spans="1:16" ht="13.2" customHeight="1">
      <c r="A5203" t="s">
        <v>40</v>
      </c>
      <c r="B5203" s="10" t="s">
        <v>345</v>
      </c>
      <c r="C5203" s="10" t="s">
        <v>3336</v>
      </c>
      <c r="E5203" s="27" t="s">
        <v>3337</v>
      </c>
      <c r="F5203" s="28" t="s">
        <v>67</v>
      </c>
      <c r="G5203" s="29">
        <v>14</v>
      </c>
      <c r="H5203" s="28">
        <v>0</v>
      </c>
      <c r="I5203" s="28">
        <f>ROUND(G5203*H5203,6)</f>
        <v>0</v>
      </c>
      <c r="L5203" s="30">
        <v>0</v>
      </c>
      <c r="M5203" s="31">
        <f>ROUND(ROUND(L5203,2)*ROUND(G5203,3),2)</f>
        <v>0</v>
      </c>
      <c r="N5203" s="28" t="s">
        <v>52</v>
      </c>
      <c r="O5203">
        <f>(M5203*21)/100</f>
        <v>0</v>
      </c>
      <c r="P5203" t="s">
        <v>47</v>
      </c>
    </row>
    <row r="5204" spans="1:5" ht="13.2" customHeight="1">
      <c r="A5204" s="32" t="s">
        <v>48</v>
      </c>
      <c r="E5204" s="33" t="s">
        <v>3337</v>
      </c>
    </row>
    <row r="5205" spans="1:5" ht="13.2" customHeight="1">
      <c r="A5205" s="32" t="s">
        <v>49</v>
      </c>
      <c r="E5205" s="34" t="s">
        <v>43</v>
      </c>
    </row>
    <row r="5206" ht="13.2" customHeight="1">
      <c r="E5206" s="33" t="s">
        <v>3329</v>
      </c>
    </row>
    <row r="5207" spans="1:16" ht="13.2" customHeight="1">
      <c r="A5207" t="s">
        <v>40</v>
      </c>
      <c r="B5207" s="10" t="s">
        <v>300</v>
      </c>
      <c r="C5207" s="10" t="s">
        <v>3338</v>
      </c>
      <c r="E5207" s="27" t="s">
        <v>3339</v>
      </c>
      <c r="F5207" s="28" t="s">
        <v>67</v>
      </c>
      <c r="G5207" s="29">
        <v>4</v>
      </c>
      <c r="H5207" s="28">
        <v>1E-05</v>
      </c>
      <c r="I5207" s="28">
        <f>ROUND(G5207*H5207,6)</f>
        <v>4E-05</v>
      </c>
      <c r="L5207" s="30">
        <v>0</v>
      </c>
      <c r="M5207" s="31">
        <f>ROUND(ROUND(L5207,2)*ROUND(G5207,3),2)</f>
        <v>0</v>
      </c>
      <c r="N5207" s="28" t="s">
        <v>52</v>
      </c>
      <c r="O5207">
        <f>(M5207*21)/100</f>
        <v>0</v>
      </c>
      <c r="P5207" t="s">
        <v>47</v>
      </c>
    </row>
    <row r="5208" spans="1:5" ht="13.2" customHeight="1">
      <c r="A5208" s="32" t="s">
        <v>48</v>
      </c>
      <c r="E5208" s="33" t="s">
        <v>3339</v>
      </c>
    </row>
    <row r="5209" spans="1:5" ht="13.2" customHeight="1">
      <c r="A5209" s="32" t="s">
        <v>49</v>
      </c>
      <c r="E5209" s="34" t="s">
        <v>43</v>
      </c>
    </row>
    <row r="5210" ht="13.2" customHeight="1">
      <c r="E5210" s="33" t="s">
        <v>3329</v>
      </c>
    </row>
    <row r="5211" spans="1:16" ht="13.2" customHeight="1">
      <c r="A5211" t="s">
        <v>40</v>
      </c>
      <c r="B5211" s="10" t="s">
        <v>370</v>
      </c>
      <c r="C5211" s="10" t="s">
        <v>3340</v>
      </c>
      <c r="E5211" s="27" t="s">
        <v>3341</v>
      </c>
      <c r="F5211" s="28" t="s">
        <v>67</v>
      </c>
      <c r="G5211" s="29">
        <v>1</v>
      </c>
      <c r="H5211" s="28">
        <v>0</v>
      </c>
      <c r="I5211" s="28">
        <f>ROUND(G5211*H5211,6)</f>
        <v>0</v>
      </c>
      <c r="L5211" s="30">
        <v>0</v>
      </c>
      <c r="M5211" s="31">
        <f>ROUND(ROUND(L5211,2)*ROUND(G5211,3),2)</f>
        <v>0</v>
      </c>
      <c r="N5211" s="28" t="s">
        <v>52</v>
      </c>
      <c r="O5211">
        <f>(M5211*21)/100</f>
        <v>0</v>
      </c>
      <c r="P5211" t="s">
        <v>47</v>
      </c>
    </row>
    <row r="5212" spans="1:5" ht="13.2" customHeight="1">
      <c r="A5212" s="32" t="s">
        <v>48</v>
      </c>
      <c r="E5212" s="33" t="s">
        <v>3341</v>
      </c>
    </row>
    <row r="5213" spans="1:5" ht="13.2" customHeight="1">
      <c r="A5213" s="32" t="s">
        <v>49</v>
      </c>
      <c r="E5213" s="34" t="s">
        <v>43</v>
      </c>
    </row>
    <row r="5214" ht="13.2" customHeight="1">
      <c r="E5214" s="33" t="s">
        <v>3329</v>
      </c>
    </row>
    <row r="5215" spans="1:16" ht="13.2" customHeight="1">
      <c r="A5215" t="s">
        <v>40</v>
      </c>
      <c r="B5215" s="10" t="s">
        <v>378</v>
      </c>
      <c r="C5215" s="10" t="s">
        <v>3342</v>
      </c>
      <c r="E5215" s="27" t="s">
        <v>3343</v>
      </c>
      <c r="F5215" s="28" t="s">
        <v>81</v>
      </c>
      <c r="G5215" s="29">
        <v>39</v>
      </c>
      <c r="H5215" s="28">
        <v>0</v>
      </c>
      <c r="I5215" s="28">
        <f>ROUND(G5215*H5215,6)</f>
        <v>0</v>
      </c>
      <c r="L5215" s="30">
        <v>0</v>
      </c>
      <c r="M5215" s="31">
        <f>ROUND(ROUND(L5215,2)*ROUND(G5215,3),2)</f>
        <v>0</v>
      </c>
      <c r="N5215" s="28" t="s">
        <v>52</v>
      </c>
      <c r="O5215">
        <f>(M5215*21)/100</f>
        <v>0</v>
      </c>
      <c r="P5215" t="s">
        <v>47</v>
      </c>
    </row>
    <row r="5216" spans="1:5" ht="13.2" customHeight="1">
      <c r="A5216" s="32" t="s">
        <v>48</v>
      </c>
      <c r="E5216" s="33" t="s">
        <v>3343</v>
      </c>
    </row>
    <row r="5217" spans="1:5" ht="13.2" customHeight="1">
      <c r="A5217" s="32" t="s">
        <v>49</v>
      </c>
      <c r="E5217" s="34" t="s">
        <v>43</v>
      </c>
    </row>
    <row r="5218" ht="13.2" customHeight="1">
      <c r="E5218" s="33" t="s">
        <v>3344</v>
      </c>
    </row>
    <row r="5219" spans="1:16" ht="13.2" customHeight="1">
      <c r="A5219" t="s">
        <v>40</v>
      </c>
      <c r="B5219" s="10" t="s">
        <v>382</v>
      </c>
      <c r="C5219" s="10" t="s">
        <v>3345</v>
      </c>
      <c r="E5219" s="27" t="s">
        <v>3346</v>
      </c>
      <c r="F5219" s="28" t="s">
        <v>81</v>
      </c>
      <c r="G5219" s="29">
        <v>33</v>
      </c>
      <c r="H5219" s="28">
        <v>0</v>
      </c>
      <c r="I5219" s="28">
        <f>ROUND(G5219*H5219,6)</f>
        <v>0</v>
      </c>
      <c r="L5219" s="30">
        <v>0</v>
      </c>
      <c r="M5219" s="31">
        <f>ROUND(ROUND(L5219,2)*ROUND(G5219,3),2)</f>
        <v>0</v>
      </c>
      <c r="N5219" s="28" t="s">
        <v>52</v>
      </c>
      <c r="O5219">
        <f>(M5219*21)/100</f>
        <v>0</v>
      </c>
      <c r="P5219" t="s">
        <v>47</v>
      </c>
    </row>
    <row r="5220" spans="1:5" ht="13.2" customHeight="1">
      <c r="A5220" s="32" t="s">
        <v>48</v>
      </c>
      <c r="E5220" s="33" t="s">
        <v>3346</v>
      </c>
    </row>
    <row r="5221" spans="1:5" ht="13.2" customHeight="1">
      <c r="A5221" s="32" t="s">
        <v>49</v>
      </c>
      <c r="E5221" s="34" t="s">
        <v>43</v>
      </c>
    </row>
    <row r="5222" ht="13.2" customHeight="1">
      <c r="E5222" s="33" t="s">
        <v>3344</v>
      </c>
    </row>
    <row r="5223" spans="1:16" ht="13.2" customHeight="1">
      <c r="A5223" t="s">
        <v>40</v>
      </c>
      <c r="B5223" s="10" t="s">
        <v>403</v>
      </c>
      <c r="C5223" s="10" t="s">
        <v>3347</v>
      </c>
      <c r="E5223" s="27" t="s">
        <v>3348</v>
      </c>
      <c r="F5223" s="28" t="s">
        <v>67</v>
      </c>
      <c r="G5223" s="29">
        <v>1</v>
      </c>
      <c r="H5223" s="28">
        <v>0</v>
      </c>
      <c r="I5223" s="28">
        <f>ROUND(G5223*H5223,6)</f>
        <v>0</v>
      </c>
      <c r="L5223" s="30">
        <v>0</v>
      </c>
      <c r="M5223" s="31">
        <f>ROUND(ROUND(L5223,2)*ROUND(G5223,3),2)</f>
        <v>0</v>
      </c>
      <c r="N5223" s="28" t="s">
        <v>52</v>
      </c>
      <c r="O5223">
        <f>(M5223*21)/100</f>
        <v>0</v>
      </c>
      <c r="P5223" t="s">
        <v>47</v>
      </c>
    </row>
    <row r="5224" spans="1:5" ht="13.2" customHeight="1">
      <c r="A5224" s="32" t="s">
        <v>48</v>
      </c>
      <c r="E5224" s="33" t="s">
        <v>3348</v>
      </c>
    </row>
    <row r="5225" spans="1:5" ht="13.2" customHeight="1">
      <c r="A5225" s="32" t="s">
        <v>49</v>
      </c>
      <c r="E5225" s="34" t="s">
        <v>43</v>
      </c>
    </row>
    <row r="5226" ht="13.2" customHeight="1">
      <c r="E5226" s="33" t="s">
        <v>3349</v>
      </c>
    </row>
    <row r="5227" spans="1:16" ht="13.2" customHeight="1">
      <c r="A5227" t="s">
        <v>40</v>
      </c>
      <c r="B5227" s="10" t="s">
        <v>409</v>
      </c>
      <c r="C5227" s="10" t="s">
        <v>3350</v>
      </c>
      <c r="E5227" s="27" t="s">
        <v>3351</v>
      </c>
      <c r="F5227" s="28" t="s">
        <v>67</v>
      </c>
      <c r="G5227" s="29">
        <v>1</v>
      </c>
      <c r="H5227" s="28">
        <v>0.03636</v>
      </c>
      <c r="I5227" s="28">
        <f>ROUND(G5227*H5227,6)</f>
        <v>0.03636</v>
      </c>
      <c r="L5227" s="30">
        <v>0</v>
      </c>
      <c r="M5227" s="31">
        <f>ROUND(ROUND(L5227,2)*ROUND(G5227,3),2)</f>
        <v>0</v>
      </c>
      <c r="N5227" s="28" t="s">
        <v>52</v>
      </c>
      <c r="O5227">
        <f>(M5227*21)/100</f>
        <v>0</v>
      </c>
      <c r="P5227" t="s">
        <v>47</v>
      </c>
    </row>
    <row r="5228" spans="1:5" ht="13.2" customHeight="1">
      <c r="A5228" s="32" t="s">
        <v>48</v>
      </c>
      <c r="E5228" s="33" t="s">
        <v>3351</v>
      </c>
    </row>
    <row r="5229" spans="1:5" ht="13.2" customHeight="1">
      <c r="A5229" s="32" t="s">
        <v>49</v>
      </c>
      <c r="E5229" s="34" t="s">
        <v>43</v>
      </c>
    </row>
    <row r="5230" ht="13.2" customHeight="1">
      <c r="E5230" s="33" t="s">
        <v>3349</v>
      </c>
    </row>
    <row r="5231" spans="1:16" ht="13.2" customHeight="1">
      <c r="A5231" t="s">
        <v>40</v>
      </c>
      <c r="B5231" s="10" t="s">
        <v>414</v>
      </c>
      <c r="C5231" s="10" t="s">
        <v>3352</v>
      </c>
      <c r="E5231" s="27" t="s">
        <v>3353</v>
      </c>
      <c r="F5231" s="28" t="s">
        <v>67</v>
      </c>
      <c r="G5231" s="29">
        <v>1</v>
      </c>
      <c r="H5231" s="28">
        <v>0.1056</v>
      </c>
      <c r="I5231" s="28">
        <f>ROUND(G5231*H5231,6)</f>
        <v>0.1056</v>
      </c>
      <c r="L5231" s="30">
        <v>0</v>
      </c>
      <c r="M5231" s="31">
        <f>ROUND(ROUND(L5231,2)*ROUND(G5231,3),2)</f>
        <v>0</v>
      </c>
      <c r="N5231" s="28" t="s">
        <v>52</v>
      </c>
      <c r="O5231">
        <f>(M5231*21)/100</f>
        <v>0</v>
      </c>
      <c r="P5231" t="s">
        <v>47</v>
      </c>
    </row>
    <row r="5232" spans="1:5" ht="13.2" customHeight="1">
      <c r="A5232" s="32" t="s">
        <v>48</v>
      </c>
      <c r="E5232" s="33" t="s">
        <v>3353</v>
      </c>
    </row>
    <row r="5233" spans="1:5" ht="13.2" customHeight="1">
      <c r="A5233" s="32" t="s">
        <v>49</v>
      </c>
      <c r="E5233" s="34" t="s">
        <v>43</v>
      </c>
    </row>
    <row r="5234" ht="13.2" customHeight="1">
      <c r="E5234" s="33" t="s">
        <v>3349</v>
      </c>
    </row>
    <row r="5235" spans="1:16" ht="13.2" customHeight="1">
      <c r="A5235" t="s">
        <v>40</v>
      </c>
      <c r="B5235" s="10" t="s">
        <v>419</v>
      </c>
      <c r="C5235" s="10" t="s">
        <v>3354</v>
      </c>
      <c r="E5235" s="27" t="s">
        <v>3355</v>
      </c>
      <c r="F5235" s="28" t="s">
        <v>67</v>
      </c>
      <c r="G5235" s="29">
        <v>1</v>
      </c>
      <c r="H5235" s="28">
        <v>0.10661</v>
      </c>
      <c r="I5235" s="28">
        <f>ROUND(G5235*H5235,6)</f>
        <v>0.10661</v>
      </c>
      <c r="L5235" s="30">
        <v>0</v>
      </c>
      <c r="M5235" s="31">
        <f>ROUND(ROUND(L5235,2)*ROUND(G5235,3),2)</f>
        <v>0</v>
      </c>
      <c r="N5235" s="28" t="s">
        <v>52</v>
      </c>
      <c r="O5235">
        <f>(M5235*21)/100</f>
        <v>0</v>
      </c>
      <c r="P5235" t="s">
        <v>47</v>
      </c>
    </row>
    <row r="5236" spans="1:5" ht="13.2" customHeight="1">
      <c r="A5236" s="32" t="s">
        <v>48</v>
      </c>
      <c r="E5236" s="33" t="s">
        <v>3355</v>
      </c>
    </row>
    <row r="5237" spans="1:5" ht="13.2" customHeight="1">
      <c r="A5237" s="32" t="s">
        <v>49</v>
      </c>
      <c r="E5237" s="34" t="s">
        <v>43</v>
      </c>
    </row>
    <row r="5238" ht="13.2" customHeight="1">
      <c r="E5238" s="33" t="s">
        <v>3349</v>
      </c>
    </row>
    <row r="5239" spans="1:16" ht="13.2" customHeight="1">
      <c r="A5239" t="s">
        <v>40</v>
      </c>
      <c r="B5239" s="10" t="s">
        <v>423</v>
      </c>
      <c r="C5239" s="10" t="s">
        <v>3356</v>
      </c>
      <c r="E5239" s="27" t="s">
        <v>3357</v>
      </c>
      <c r="F5239" s="28" t="s">
        <v>67</v>
      </c>
      <c r="G5239" s="29">
        <v>2</v>
      </c>
      <c r="H5239" s="28">
        <v>0.02424</v>
      </c>
      <c r="I5239" s="28">
        <f>ROUND(G5239*H5239,6)</f>
        <v>0.04848</v>
      </c>
      <c r="L5239" s="30">
        <v>0</v>
      </c>
      <c r="M5239" s="31">
        <f>ROUND(ROUND(L5239,2)*ROUND(G5239,3),2)</f>
        <v>0</v>
      </c>
      <c r="N5239" s="28" t="s">
        <v>52</v>
      </c>
      <c r="O5239">
        <f>(M5239*21)/100</f>
        <v>0</v>
      </c>
      <c r="P5239" t="s">
        <v>47</v>
      </c>
    </row>
    <row r="5240" spans="1:5" ht="13.2" customHeight="1">
      <c r="A5240" s="32" t="s">
        <v>48</v>
      </c>
      <c r="E5240" s="33" t="s">
        <v>3357</v>
      </c>
    </row>
    <row r="5241" spans="1:5" ht="13.2" customHeight="1">
      <c r="A5241" s="32" t="s">
        <v>49</v>
      </c>
      <c r="E5241" s="34" t="s">
        <v>43</v>
      </c>
    </row>
    <row r="5242" ht="13.2" customHeight="1">
      <c r="E5242" s="33" t="s">
        <v>3349</v>
      </c>
    </row>
    <row r="5243" spans="1:16" ht="13.2" customHeight="1">
      <c r="A5243" t="s">
        <v>40</v>
      </c>
      <c r="B5243" s="10" t="s">
        <v>427</v>
      </c>
      <c r="C5243" s="10" t="s">
        <v>3358</v>
      </c>
      <c r="E5243" s="27" t="s">
        <v>3359</v>
      </c>
      <c r="F5243" s="28" t="s">
        <v>67</v>
      </c>
      <c r="G5243" s="29">
        <v>2</v>
      </c>
      <c r="H5243" s="28">
        <v>0</v>
      </c>
      <c r="I5243" s="28">
        <f>ROUND(G5243*H5243,6)</f>
        <v>0</v>
      </c>
      <c r="L5243" s="30">
        <v>0</v>
      </c>
      <c r="M5243" s="31">
        <f>ROUND(ROUND(L5243,2)*ROUND(G5243,3),2)</f>
        <v>0</v>
      </c>
      <c r="N5243" s="28" t="s">
        <v>52</v>
      </c>
      <c r="O5243">
        <f>(M5243*21)/100</f>
        <v>0</v>
      </c>
      <c r="P5243" t="s">
        <v>47</v>
      </c>
    </row>
    <row r="5244" spans="1:5" ht="13.2" customHeight="1">
      <c r="A5244" s="32" t="s">
        <v>48</v>
      </c>
      <c r="E5244" s="33" t="s">
        <v>3359</v>
      </c>
    </row>
    <row r="5245" spans="1:5" ht="13.2" customHeight="1">
      <c r="A5245" s="32" t="s">
        <v>49</v>
      </c>
      <c r="E5245" s="34" t="s">
        <v>43</v>
      </c>
    </row>
    <row r="5246" ht="13.2" customHeight="1">
      <c r="E5246" s="33" t="s">
        <v>3349</v>
      </c>
    </row>
    <row r="5247" spans="1:16" ht="13.2" customHeight="1">
      <c r="A5247" t="s">
        <v>40</v>
      </c>
      <c r="B5247" s="10" t="s">
        <v>397</v>
      </c>
      <c r="C5247" s="10" t="s">
        <v>3360</v>
      </c>
      <c r="E5247" s="27" t="s">
        <v>3361</v>
      </c>
      <c r="F5247" s="28" t="s">
        <v>67</v>
      </c>
      <c r="G5247" s="29">
        <v>2</v>
      </c>
      <c r="H5247" s="28">
        <v>0.11413</v>
      </c>
      <c r="I5247" s="28">
        <f>ROUND(G5247*H5247,6)</f>
        <v>0.22826</v>
      </c>
      <c r="L5247" s="30">
        <v>0</v>
      </c>
      <c r="M5247" s="31">
        <f>ROUND(ROUND(L5247,2)*ROUND(G5247,3),2)</f>
        <v>0</v>
      </c>
      <c r="N5247" s="28" t="s">
        <v>52</v>
      </c>
      <c r="O5247">
        <f>(M5247*21)/100</f>
        <v>0</v>
      </c>
      <c r="P5247" t="s">
        <v>47</v>
      </c>
    </row>
    <row r="5248" spans="1:5" ht="13.2" customHeight="1">
      <c r="A5248" s="32" t="s">
        <v>48</v>
      </c>
      <c r="E5248" s="33" t="s">
        <v>3361</v>
      </c>
    </row>
    <row r="5249" spans="1:5" ht="13.2" customHeight="1">
      <c r="A5249" s="32" t="s">
        <v>49</v>
      </c>
      <c r="E5249" s="34" t="s">
        <v>43</v>
      </c>
    </row>
    <row r="5250" ht="13.2" customHeight="1">
      <c r="E5250" s="33" t="s">
        <v>3349</v>
      </c>
    </row>
    <row r="5251" spans="1:16" ht="13.2" customHeight="1">
      <c r="A5251" t="s">
        <v>40</v>
      </c>
      <c r="B5251" s="10" t="s">
        <v>430</v>
      </c>
      <c r="C5251" s="10" t="s">
        <v>3362</v>
      </c>
      <c r="E5251" s="27" t="s">
        <v>3363</v>
      </c>
      <c r="F5251" s="28" t="s">
        <v>67</v>
      </c>
      <c r="G5251" s="29">
        <v>1</v>
      </c>
      <c r="H5251" s="28">
        <v>0.00018</v>
      </c>
      <c r="I5251" s="28">
        <f>ROUND(G5251*H5251,6)</f>
        <v>0.00018</v>
      </c>
      <c r="L5251" s="30">
        <v>0</v>
      </c>
      <c r="M5251" s="31">
        <f>ROUND(ROUND(L5251,2)*ROUND(G5251,3),2)</f>
        <v>0</v>
      </c>
      <c r="N5251" s="28" t="s">
        <v>52</v>
      </c>
      <c r="O5251">
        <f>(M5251*21)/100</f>
        <v>0</v>
      </c>
      <c r="P5251" t="s">
        <v>47</v>
      </c>
    </row>
    <row r="5252" spans="1:5" ht="13.2" customHeight="1">
      <c r="A5252" s="32" t="s">
        <v>48</v>
      </c>
      <c r="E5252" s="33" t="s">
        <v>3363</v>
      </c>
    </row>
    <row r="5253" spans="1:5" ht="13.2" customHeight="1">
      <c r="A5253" s="32" t="s">
        <v>49</v>
      </c>
      <c r="E5253" s="34" t="s">
        <v>43</v>
      </c>
    </row>
    <row r="5254" ht="13.2" customHeight="1">
      <c r="E5254" s="33" t="s">
        <v>3349</v>
      </c>
    </row>
    <row r="5255" spans="1:16" ht="13.2" customHeight="1">
      <c r="A5255" t="s">
        <v>40</v>
      </c>
      <c r="B5255" s="10" t="s">
        <v>400</v>
      </c>
      <c r="C5255" s="10" t="s">
        <v>3364</v>
      </c>
      <c r="E5255" s="27" t="s">
        <v>3365</v>
      </c>
      <c r="F5255" s="28" t="s">
        <v>67</v>
      </c>
      <c r="G5255" s="29">
        <v>3</v>
      </c>
      <c r="H5255" s="28">
        <v>0.00207</v>
      </c>
      <c r="I5255" s="28">
        <f>ROUND(G5255*H5255,6)</f>
        <v>0.00621</v>
      </c>
      <c r="L5255" s="30">
        <v>0</v>
      </c>
      <c r="M5255" s="31">
        <f>ROUND(ROUND(L5255,2)*ROUND(G5255,3),2)</f>
        <v>0</v>
      </c>
      <c r="N5255" s="28" t="s">
        <v>52</v>
      </c>
      <c r="O5255">
        <f>(M5255*21)/100</f>
        <v>0</v>
      </c>
      <c r="P5255" t="s">
        <v>47</v>
      </c>
    </row>
    <row r="5256" spans="1:5" ht="13.2" customHeight="1">
      <c r="A5256" s="32" t="s">
        <v>48</v>
      </c>
      <c r="E5256" s="33" t="s">
        <v>3365</v>
      </c>
    </row>
    <row r="5257" spans="1:5" ht="13.2" customHeight="1">
      <c r="A5257" s="32" t="s">
        <v>49</v>
      </c>
      <c r="E5257" s="34" t="s">
        <v>43</v>
      </c>
    </row>
    <row r="5258" ht="13.2" customHeight="1">
      <c r="E5258" s="33" t="s">
        <v>3349</v>
      </c>
    </row>
    <row r="5259" spans="1:16" ht="13.2" customHeight="1">
      <c r="A5259" t="s">
        <v>40</v>
      </c>
      <c r="B5259" s="10" t="s">
        <v>437</v>
      </c>
      <c r="C5259" s="10" t="s">
        <v>3366</v>
      </c>
      <c r="E5259" s="27" t="s">
        <v>3367</v>
      </c>
      <c r="F5259" s="28" t="s">
        <v>2684</v>
      </c>
      <c r="G5259" s="29">
        <v>1</v>
      </c>
      <c r="H5259" s="28">
        <v>21.10828</v>
      </c>
      <c r="I5259" s="28">
        <f>ROUND(G5259*H5259,6)</f>
        <v>21.10828</v>
      </c>
      <c r="L5259" s="30">
        <v>0</v>
      </c>
      <c r="M5259" s="31">
        <f>ROUND(ROUND(L5259,2)*ROUND(G5259,3),2)</f>
        <v>0</v>
      </c>
      <c r="N5259" s="28" t="s">
        <v>52</v>
      </c>
      <c r="O5259">
        <f>(M5259*21)/100</f>
        <v>0</v>
      </c>
      <c r="P5259" t="s">
        <v>47</v>
      </c>
    </row>
    <row r="5260" spans="1:5" ht="13.2" customHeight="1">
      <c r="A5260" s="32" t="s">
        <v>48</v>
      </c>
      <c r="E5260" s="33" t="s">
        <v>3367</v>
      </c>
    </row>
    <row r="5261" spans="1:5" ht="13.2" customHeight="1">
      <c r="A5261" s="32" t="s">
        <v>49</v>
      </c>
      <c r="E5261" s="34" t="s">
        <v>43</v>
      </c>
    </row>
    <row r="5262" ht="13.2" customHeight="1">
      <c r="E5262" s="33" t="s">
        <v>3368</v>
      </c>
    </row>
    <row r="5263" spans="1:16" ht="13.2" customHeight="1">
      <c r="A5263" t="s">
        <v>40</v>
      </c>
      <c r="B5263" s="10" t="s">
        <v>1545</v>
      </c>
      <c r="C5263" s="10" t="s">
        <v>3369</v>
      </c>
      <c r="E5263" s="27" t="s">
        <v>3370</v>
      </c>
      <c r="F5263" s="28" t="s">
        <v>67</v>
      </c>
      <c r="G5263" s="29">
        <v>5</v>
      </c>
      <c r="H5263" s="28">
        <v>0.00045</v>
      </c>
      <c r="I5263" s="28">
        <f>ROUND(G5263*H5263,6)</f>
        <v>0.00225</v>
      </c>
      <c r="L5263" s="30">
        <v>0</v>
      </c>
      <c r="M5263" s="31">
        <f>ROUND(ROUND(L5263,2)*ROUND(G5263,3),2)</f>
        <v>0</v>
      </c>
      <c r="N5263" s="28" t="s">
        <v>52</v>
      </c>
      <c r="O5263">
        <f>(M5263*21)/100</f>
        <v>0</v>
      </c>
      <c r="P5263" t="s">
        <v>47</v>
      </c>
    </row>
    <row r="5264" spans="1:5" ht="13.2" customHeight="1">
      <c r="A5264" s="32" t="s">
        <v>48</v>
      </c>
      <c r="E5264" s="33" t="s">
        <v>3370</v>
      </c>
    </row>
    <row r="5265" spans="1:5" ht="13.2" customHeight="1">
      <c r="A5265" s="32" t="s">
        <v>49</v>
      </c>
      <c r="E5265" s="34" t="s">
        <v>43</v>
      </c>
    </row>
    <row r="5266" ht="13.2" customHeight="1">
      <c r="E5266" s="33" t="s">
        <v>3368</v>
      </c>
    </row>
    <row r="5267" spans="1:16" ht="13.2" customHeight="1">
      <c r="A5267" t="s">
        <v>40</v>
      </c>
      <c r="B5267" s="10" t="s">
        <v>444</v>
      </c>
      <c r="C5267" s="10" t="s">
        <v>3371</v>
      </c>
      <c r="E5267" s="27" t="s">
        <v>3372</v>
      </c>
      <c r="F5267" s="28" t="s">
        <v>67</v>
      </c>
      <c r="G5267" s="29">
        <v>3</v>
      </c>
      <c r="H5267" s="28">
        <v>0</v>
      </c>
      <c r="I5267" s="28">
        <f>ROUND(G5267*H5267,6)</f>
        <v>0</v>
      </c>
      <c r="L5267" s="30">
        <v>0</v>
      </c>
      <c r="M5267" s="31">
        <f>ROUND(ROUND(L5267,2)*ROUND(G5267,3),2)</f>
        <v>0</v>
      </c>
      <c r="N5267" s="28" t="s">
        <v>57</v>
      </c>
      <c r="O5267">
        <f>(M5267*21)/100</f>
        <v>0</v>
      </c>
      <c r="P5267" t="s">
        <v>47</v>
      </c>
    </row>
    <row r="5268" spans="1:5" ht="13.2" customHeight="1">
      <c r="A5268" s="32" t="s">
        <v>48</v>
      </c>
      <c r="E5268" s="33" t="s">
        <v>3372</v>
      </c>
    </row>
    <row r="5269" spans="1:5" ht="13.2" customHeight="1">
      <c r="A5269" s="32" t="s">
        <v>49</v>
      </c>
      <c r="E5269" s="34" t="s">
        <v>43</v>
      </c>
    </row>
    <row r="5270" ht="13.2" customHeight="1">
      <c r="E5270" s="33" t="s">
        <v>43</v>
      </c>
    </row>
    <row r="5271" spans="1:16" ht="13.2" customHeight="1">
      <c r="A5271" t="s">
        <v>40</v>
      </c>
      <c r="B5271" s="10" t="s">
        <v>450</v>
      </c>
      <c r="C5271" s="10" t="s">
        <v>3373</v>
      </c>
      <c r="E5271" s="27" t="s">
        <v>3374</v>
      </c>
      <c r="F5271" s="28" t="s">
        <v>67</v>
      </c>
      <c r="G5271" s="29">
        <v>2</v>
      </c>
      <c r="H5271" s="28">
        <v>0</v>
      </c>
      <c r="I5271" s="28">
        <f>ROUND(G5271*H5271,6)</f>
        <v>0</v>
      </c>
      <c r="L5271" s="30">
        <v>0</v>
      </c>
      <c r="M5271" s="31">
        <f>ROUND(ROUND(L5271,2)*ROUND(G5271,3),2)</f>
        <v>0</v>
      </c>
      <c r="N5271" s="28" t="s">
        <v>57</v>
      </c>
      <c r="O5271">
        <f>(M5271*21)/100</f>
        <v>0</v>
      </c>
      <c r="P5271" t="s">
        <v>47</v>
      </c>
    </row>
    <row r="5272" spans="1:5" ht="13.2" customHeight="1">
      <c r="A5272" s="32" t="s">
        <v>48</v>
      </c>
      <c r="E5272" s="33" t="s">
        <v>3374</v>
      </c>
    </row>
    <row r="5273" spans="1:5" ht="13.2" customHeight="1">
      <c r="A5273" s="32" t="s">
        <v>49</v>
      </c>
      <c r="E5273" s="34" t="s">
        <v>43</v>
      </c>
    </row>
    <row r="5274" ht="13.2" customHeight="1">
      <c r="E5274" s="33" t="s">
        <v>43</v>
      </c>
    </row>
    <row r="5275" spans="1:16" ht="13.2" customHeight="1">
      <c r="A5275" t="s">
        <v>40</v>
      </c>
      <c r="B5275" s="10" t="s">
        <v>455</v>
      </c>
      <c r="C5275" s="10" t="s">
        <v>3375</v>
      </c>
      <c r="E5275" s="27" t="s">
        <v>3376</v>
      </c>
      <c r="F5275" s="28" t="s">
        <v>155</v>
      </c>
      <c r="G5275" s="29">
        <v>1.657</v>
      </c>
      <c r="H5275" s="28">
        <v>2.45329</v>
      </c>
      <c r="I5275" s="28">
        <f>ROUND(G5275*H5275,6)</f>
        <v>4.065102</v>
      </c>
      <c r="L5275" s="30">
        <v>0</v>
      </c>
      <c r="M5275" s="31">
        <f>ROUND(ROUND(L5275,2)*ROUND(G5275,3),2)</f>
        <v>0</v>
      </c>
      <c r="N5275" s="28" t="s">
        <v>52</v>
      </c>
      <c r="O5275">
        <f>(M5275*21)/100</f>
        <v>0</v>
      </c>
      <c r="P5275" t="s">
        <v>47</v>
      </c>
    </row>
    <row r="5276" spans="1:5" ht="13.2" customHeight="1">
      <c r="A5276" s="32" t="s">
        <v>48</v>
      </c>
      <c r="E5276" s="33" t="s">
        <v>3376</v>
      </c>
    </row>
    <row r="5277" spans="1:5" ht="26.4" customHeight="1">
      <c r="A5277" s="32" t="s">
        <v>49</v>
      </c>
      <c r="E5277" s="34" t="s">
        <v>3377</v>
      </c>
    </row>
    <row r="5278" ht="13.2" customHeight="1">
      <c r="E5278" s="33" t="s">
        <v>43</v>
      </c>
    </row>
    <row r="5279" spans="1:16" ht="13.2" customHeight="1">
      <c r="A5279" t="s">
        <v>40</v>
      </c>
      <c r="B5279" s="10" t="s">
        <v>461</v>
      </c>
      <c r="C5279" s="10" t="s">
        <v>3378</v>
      </c>
      <c r="E5279" s="27" t="s">
        <v>3379</v>
      </c>
      <c r="F5279" s="28" t="s">
        <v>63</v>
      </c>
      <c r="G5279" s="29">
        <v>11.046</v>
      </c>
      <c r="H5279" s="28">
        <v>0.00402</v>
      </c>
      <c r="I5279" s="28">
        <f>ROUND(G5279*H5279,6)</f>
        <v>0.044405</v>
      </c>
      <c r="L5279" s="30">
        <v>0</v>
      </c>
      <c r="M5279" s="31">
        <f>ROUND(ROUND(L5279,2)*ROUND(G5279,3),2)</f>
        <v>0</v>
      </c>
      <c r="N5279" s="28" t="s">
        <v>52</v>
      </c>
      <c r="O5279">
        <f>(M5279*21)/100</f>
        <v>0</v>
      </c>
      <c r="P5279" t="s">
        <v>47</v>
      </c>
    </row>
    <row r="5280" spans="1:5" ht="13.2" customHeight="1">
      <c r="A5280" s="32" t="s">
        <v>48</v>
      </c>
      <c r="E5280" s="33" t="s">
        <v>3379</v>
      </c>
    </row>
    <row r="5281" spans="1:5" ht="26.4" customHeight="1">
      <c r="A5281" s="32" t="s">
        <v>49</v>
      </c>
      <c r="E5281" s="34" t="s">
        <v>3380</v>
      </c>
    </row>
    <row r="5282" ht="13.2" customHeight="1">
      <c r="E5282" s="33" t="s">
        <v>43</v>
      </c>
    </row>
    <row r="5283" spans="1:16" ht="13.2" customHeight="1">
      <c r="A5283" t="s">
        <v>40</v>
      </c>
      <c r="B5283" s="10" t="s">
        <v>466</v>
      </c>
      <c r="C5283" s="10" t="s">
        <v>3381</v>
      </c>
      <c r="E5283" s="27" t="s">
        <v>3382</v>
      </c>
      <c r="F5283" s="28" t="s">
        <v>81</v>
      </c>
      <c r="G5283" s="29">
        <v>66</v>
      </c>
      <c r="H5283" s="28">
        <v>9E-05</v>
      </c>
      <c r="I5283" s="28">
        <f>ROUND(G5283*H5283,6)</f>
        <v>0.00594</v>
      </c>
      <c r="L5283" s="30">
        <v>0</v>
      </c>
      <c r="M5283" s="31">
        <f>ROUND(ROUND(L5283,2)*ROUND(G5283,3),2)</f>
        <v>0</v>
      </c>
      <c r="N5283" s="28" t="s">
        <v>52</v>
      </c>
      <c r="O5283">
        <f>(M5283*21)/100</f>
        <v>0</v>
      </c>
      <c r="P5283" t="s">
        <v>47</v>
      </c>
    </row>
    <row r="5284" spans="1:5" ht="13.2" customHeight="1">
      <c r="A5284" s="32" t="s">
        <v>48</v>
      </c>
      <c r="E5284" s="33" t="s">
        <v>3382</v>
      </c>
    </row>
    <row r="5285" spans="1:5" ht="26.4" customHeight="1">
      <c r="A5285" s="32" t="s">
        <v>49</v>
      </c>
      <c r="E5285" s="34" t="s">
        <v>3383</v>
      </c>
    </row>
    <row r="5286" ht="13.2" customHeight="1">
      <c r="E5286" s="33" t="s">
        <v>43</v>
      </c>
    </row>
    <row r="5287" spans="1:13" ht="13.2" customHeight="1">
      <c r="A5287" t="s">
        <v>37</v>
      </c>
      <c r="C5287" s="11" t="s">
        <v>78</v>
      </c>
      <c r="E5287" s="35" t="s">
        <v>1246</v>
      </c>
      <c r="J5287" s="31">
        <f>0</f>
        <v>0</v>
      </c>
      <c r="K5287" s="31">
        <f>0</f>
        <v>0</v>
      </c>
      <c r="L5287" s="31">
        <f>0+L5288+L5292+L5296+L5300+L5304+L5308+L5312+L5316+L5320+L5324+L5328+L5332</f>
        <v>0</v>
      </c>
      <c r="M5287" s="31">
        <f>0+M5288+M5292+M5296+M5300+M5304+M5308+M5312+M5316+M5320+M5324+M5328+M5332</f>
        <v>0</v>
      </c>
    </row>
    <row r="5288" spans="1:16" ht="13.2" customHeight="1">
      <c r="A5288" t="s">
        <v>40</v>
      </c>
      <c r="B5288" s="10" t="s">
        <v>471</v>
      </c>
      <c r="C5288" s="10" t="s">
        <v>3384</v>
      </c>
      <c r="E5288" s="27" t="s">
        <v>3385</v>
      </c>
      <c r="F5288" s="28" t="s">
        <v>63</v>
      </c>
      <c r="G5288" s="29">
        <v>207.168</v>
      </c>
      <c r="H5288" s="28">
        <v>0.00047</v>
      </c>
      <c r="I5288" s="28">
        <f>ROUND(G5288*H5288,6)</f>
        <v>0.097369</v>
      </c>
      <c r="L5288" s="30">
        <v>0</v>
      </c>
      <c r="M5288" s="31">
        <f>ROUND(ROUND(L5288,2)*ROUND(G5288,3),2)</f>
        <v>0</v>
      </c>
      <c r="N5288" s="28" t="s">
        <v>52</v>
      </c>
      <c r="O5288">
        <f>(M5288*21)/100</f>
        <v>0</v>
      </c>
      <c r="P5288" t="s">
        <v>47</v>
      </c>
    </row>
    <row r="5289" spans="1:5" ht="13.2" customHeight="1">
      <c r="A5289" s="32" t="s">
        <v>48</v>
      </c>
      <c r="E5289" s="33" t="s">
        <v>3385</v>
      </c>
    </row>
    <row r="5290" spans="1:5" ht="39.6" customHeight="1">
      <c r="A5290" s="32" t="s">
        <v>49</v>
      </c>
      <c r="E5290" s="34" t="s">
        <v>3386</v>
      </c>
    </row>
    <row r="5291" ht="13.2" customHeight="1">
      <c r="E5291" s="33" t="s">
        <v>3387</v>
      </c>
    </row>
    <row r="5292" spans="1:16" ht="13.2" customHeight="1">
      <c r="A5292" t="s">
        <v>40</v>
      </c>
      <c r="B5292" s="10" t="s">
        <v>476</v>
      </c>
      <c r="C5292" s="10" t="s">
        <v>3388</v>
      </c>
      <c r="E5292" s="27" t="s">
        <v>3389</v>
      </c>
      <c r="F5292" s="28" t="s">
        <v>67</v>
      </c>
      <c r="G5292" s="29">
        <v>20</v>
      </c>
      <c r="H5292" s="28">
        <v>0.00234</v>
      </c>
      <c r="I5292" s="28">
        <f>ROUND(G5292*H5292,6)</f>
        <v>0.0468</v>
      </c>
      <c r="L5292" s="30">
        <v>0</v>
      </c>
      <c r="M5292" s="31">
        <f>ROUND(ROUND(L5292,2)*ROUND(G5292,3),2)</f>
        <v>0</v>
      </c>
      <c r="N5292" s="28" t="s">
        <v>52</v>
      </c>
      <c r="O5292">
        <f>(M5292*21)/100</f>
        <v>0</v>
      </c>
      <c r="P5292" t="s">
        <v>47</v>
      </c>
    </row>
    <row r="5293" spans="1:5" ht="13.2" customHeight="1">
      <c r="A5293" s="32" t="s">
        <v>48</v>
      </c>
      <c r="E5293" s="33" t="s">
        <v>3390</v>
      </c>
    </row>
    <row r="5294" spans="1:5" ht="13.2" customHeight="1">
      <c r="A5294" s="32" t="s">
        <v>49</v>
      </c>
      <c r="E5294" s="34" t="s">
        <v>43</v>
      </c>
    </row>
    <row r="5295" ht="13.2" customHeight="1">
      <c r="E5295" s="33" t="s">
        <v>3391</v>
      </c>
    </row>
    <row r="5296" spans="1:16" ht="13.2" customHeight="1">
      <c r="A5296" t="s">
        <v>40</v>
      </c>
      <c r="B5296" s="10" t="s">
        <v>481</v>
      </c>
      <c r="C5296" s="10" t="s">
        <v>3392</v>
      </c>
      <c r="E5296" s="27" t="s">
        <v>3393</v>
      </c>
      <c r="F5296" s="28" t="s">
        <v>67</v>
      </c>
      <c r="G5296" s="29">
        <v>4</v>
      </c>
      <c r="H5296" s="28">
        <v>0.00449</v>
      </c>
      <c r="I5296" s="28">
        <f>ROUND(G5296*H5296,6)</f>
        <v>0.01796</v>
      </c>
      <c r="L5296" s="30">
        <v>0</v>
      </c>
      <c r="M5296" s="31">
        <f>ROUND(ROUND(L5296,2)*ROUND(G5296,3),2)</f>
        <v>0</v>
      </c>
      <c r="N5296" s="28" t="s">
        <v>52</v>
      </c>
      <c r="O5296">
        <f>(M5296*21)/100</f>
        <v>0</v>
      </c>
      <c r="P5296" t="s">
        <v>47</v>
      </c>
    </row>
    <row r="5297" spans="1:5" ht="13.2" customHeight="1">
      <c r="A5297" s="32" t="s">
        <v>48</v>
      </c>
      <c r="E5297" s="33" t="s">
        <v>3394</v>
      </c>
    </row>
    <row r="5298" spans="1:5" ht="13.2" customHeight="1">
      <c r="A5298" s="32" t="s">
        <v>49</v>
      </c>
      <c r="E5298" s="34" t="s">
        <v>43</v>
      </c>
    </row>
    <row r="5299" ht="13.2" customHeight="1">
      <c r="E5299" s="33" t="s">
        <v>3391</v>
      </c>
    </row>
    <row r="5300" spans="1:16" ht="13.2" customHeight="1">
      <c r="A5300" t="s">
        <v>40</v>
      </c>
      <c r="B5300" s="10" t="s">
        <v>485</v>
      </c>
      <c r="C5300" s="10" t="s">
        <v>3395</v>
      </c>
      <c r="E5300" s="27" t="s">
        <v>3396</v>
      </c>
      <c r="F5300" s="28" t="s">
        <v>67</v>
      </c>
      <c r="G5300" s="29">
        <v>8</v>
      </c>
      <c r="H5300" s="28">
        <v>0</v>
      </c>
      <c r="I5300" s="28">
        <f>ROUND(G5300*H5300,6)</f>
        <v>0</v>
      </c>
      <c r="L5300" s="30">
        <v>0</v>
      </c>
      <c r="M5300" s="31">
        <f>ROUND(ROUND(L5300,2)*ROUND(G5300,3),2)</f>
        <v>0</v>
      </c>
      <c r="N5300" s="28" t="s">
        <v>52</v>
      </c>
      <c r="O5300">
        <f>(M5300*21)/100</f>
        <v>0</v>
      </c>
      <c r="P5300" t="s">
        <v>47</v>
      </c>
    </row>
    <row r="5301" spans="1:5" ht="13.2" customHeight="1">
      <c r="A5301" s="32" t="s">
        <v>48</v>
      </c>
      <c r="E5301" s="33" t="s">
        <v>3397</v>
      </c>
    </row>
    <row r="5302" spans="1:5" ht="13.2" customHeight="1">
      <c r="A5302" s="32" t="s">
        <v>49</v>
      </c>
      <c r="E5302" s="34" t="s">
        <v>43</v>
      </c>
    </row>
    <row r="5303" ht="13.2" customHeight="1">
      <c r="E5303" s="33" t="s">
        <v>43</v>
      </c>
    </row>
    <row r="5304" spans="1:16" ht="13.2" customHeight="1">
      <c r="A5304" t="s">
        <v>40</v>
      </c>
      <c r="B5304" s="10" t="s">
        <v>574</v>
      </c>
      <c r="C5304" s="10" t="s">
        <v>3398</v>
      </c>
      <c r="E5304" s="27" t="s">
        <v>3399</v>
      </c>
      <c r="F5304" s="28" t="s">
        <v>67</v>
      </c>
      <c r="G5304" s="29">
        <v>5</v>
      </c>
      <c r="H5304" s="28">
        <v>0</v>
      </c>
      <c r="I5304" s="28">
        <f>ROUND(G5304*H5304,6)</f>
        <v>0</v>
      </c>
      <c r="L5304" s="30">
        <v>0</v>
      </c>
      <c r="M5304" s="31">
        <f>ROUND(ROUND(L5304,2)*ROUND(G5304,3),2)</f>
        <v>0</v>
      </c>
      <c r="N5304" s="28" t="s">
        <v>52</v>
      </c>
      <c r="O5304">
        <f>(M5304*21)/100</f>
        <v>0</v>
      </c>
      <c r="P5304" t="s">
        <v>47</v>
      </c>
    </row>
    <row r="5305" spans="1:5" ht="13.2" customHeight="1">
      <c r="A5305" s="32" t="s">
        <v>48</v>
      </c>
      <c r="E5305" s="33" t="s">
        <v>3400</v>
      </c>
    </row>
    <row r="5306" spans="1:5" ht="13.2" customHeight="1">
      <c r="A5306" s="32" t="s">
        <v>49</v>
      </c>
      <c r="E5306" s="34" t="s">
        <v>43</v>
      </c>
    </row>
    <row r="5307" ht="13.2" customHeight="1">
      <c r="E5307" s="33" t="s">
        <v>43</v>
      </c>
    </row>
    <row r="5308" spans="1:16" ht="13.2" customHeight="1">
      <c r="A5308" t="s">
        <v>40</v>
      </c>
      <c r="B5308" s="10" t="s">
        <v>747</v>
      </c>
      <c r="C5308" s="10" t="s">
        <v>3401</v>
      </c>
      <c r="E5308" s="27" t="s">
        <v>3399</v>
      </c>
      <c r="F5308" s="28" t="s">
        <v>67</v>
      </c>
      <c r="G5308" s="29">
        <v>8</v>
      </c>
      <c r="H5308" s="28">
        <v>0</v>
      </c>
      <c r="I5308" s="28">
        <f>ROUND(G5308*H5308,6)</f>
        <v>0</v>
      </c>
      <c r="L5308" s="30">
        <v>0</v>
      </c>
      <c r="M5308" s="31">
        <f>ROUND(ROUND(L5308,2)*ROUND(G5308,3),2)</f>
        <v>0</v>
      </c>
      <c r="N5308" s="28" t="s">
        <v>52</v>
      </c>
      <c r="O5308">
        <f>(M5308*21)/100</f>
        <v>0</v>
      </c>
      <c r="P5308" t="s">
        <v>47</v>
      </c>
    </row>
    <row r="5309" spans="1:5" ht="13.2" customHeight="1">
      <c r="A5309" s="32" t="s">
        <v>48</v>
      </c>
      <c r="E5309" s="33" t="s">
        <v>3402</v>
      </c>
    </row>
    <row r="5310" spans="1:5" ht="13.2" customHeight="1">
      <c r="A5310" s="32" t="s">
        <v>49</v>
      </c>
      <c r="E5310" s="34" t="s">
        <v>43</v>
      </c>
    </row>
    <row r="5311" ht="13.2" customHeight="1">
      <c r="E5311" s="33" t="s">
        <v>43</v>
      </c>
    </row>
    <row r="5312" spans="1:16" ht="13.2" customHeight="1">
      <c r="A5312" t="s">
        <v>40</v>
      </c>
      <c r="B5312" s="10" t="s">
        <v>579</v>
      </c>
      <c r="C5312" s="10" t="s">
        <v>3403</v>
      </c>
      <c r="E5312" s="27" t="s">
        <v>3404</v>
      </c>
      <c r="F5312" s="28" t="s">
        <v>67</v>
      </c>
      <c r="G5312" s="29">
        <v>32</v>
      </c>
      <c r="H5312" s="28">
        <v>0</v>
      </c>
      <c r="I5312" s="28">
        <f>ROUND(G5312*H5312,6)</f>
        <v>0</v>
      </c>
      <c r="L5312" s="30">
        <v>0</v>
      </c>
      <c r="M5312" s="31">
        <f>ROUND(ROUND(L5312,2)*ROUND(G5312,3),2)</f>
        <v>0</v>
      </c>
      <c r="N5312" s="28" t="s">
        <v>52</v>
      </c>
      <c r="O5312">
        <f>(M5312*21)/100</f>
        <v>0</v>
      </c>
      <c r="P5312" t="s">
        <v>47</v>
      </c>
    </row>
    <row r="5313" spans="1:5" ht="13.2" customHeight="1">
      <c r="A5313" s="32" t="s">
        <v>48</v>
      </c>
      <c r="E5313" s="33" t="s">
        <v>3404</v>
      </c>
    </row>
    <row r="5314" spans="1:5" ht="13.2" customHeight="1">
      <c r="A5314" s="32" t="s">
        <v>49</v>
      </c>
      <c r="E5314" s="34" t="s">
        <v>43</v>
      </c>
    </row>
    <row r="5315" ht="13.2" customHeight="1">
      <c r="E5315" s="33" t="s">
        <v>43</v>
      </c>
    </row>
    <row r="5316" spans="1:16" ht="13.2" customHeight="1">
      <c r="A5316" t="s">
        <v>40</v>
      </c>
      <c r="B5316" s="10" t="s">
        <v>750</v>
      </c>
      <c r="C5316" s="10" t="s">
        <v>3405</v>
      </c>
      <c r="E5316" s="27" t="s">
        <v>3406</v>
      </c>
      <c r="F5316" s="28" t="s">
        <v>67</v>
      </c>
      <c r="G5316" s="29">
        <v>8</v>
      </c>
      <c r="H5316" s="28">
        <v>0</v>
      </c>
      <c r="I5316" s="28">
        <f>ROUND(G5316*H5316,6)</f>
        <v>0</v>
      </c>
      <c r="L5316" s="30">
        <v>0</v>
      </c>
      <c r="M5316" s="31">
        <f>ROUND(ROUND(L5316,2)*ROUND(G5316,3),2)</f>
        <v>0</v>
      </c>
      <c r="N5316" s="28" t="s">
        <v>52</v>
      </c>
      <c r="O5316">
        <f>(M5316*21)/100</f>
        <v>0</v>
      </c>
      <c r="P5316" t="s">
        <v>47</v>
      </c>
    </row>
    <row r="5317" spans="1:5" ht="13.2" customHeight="1">
      <c r="A5317" s="32" t="s">
        <v>48</v>
      </c>
      <c r="E5317" s="33" t="s">
        <v>3406</v>
      </c>
    </row>
    <row r="5318" spans="1:5" ht="13.2" customHeight="1">
      <c r="A5318" s="32" t="s">
        <v>49</v>
      </c>
      <c r="E5318" s="34" t="s">
        <v>43</v>
      </c>
    </row>
    <row r="5319" ht="13.2" customHeight="1">
      <c r="E5319" s="33" t="s">
        <v>43</v>
      </c>
    </row>
    <row r="5320" spans="1:16" ht="13.2" customHeight="1">
      <c r="A5320" t="s">
        <v>40</v>
      </c>
      <c r="B5320" s="10" t="s">
        <v>753</v>
      </c>
      <c r="C5320" s="10" t="s">
        <v>3407</v>
      </c>
      <c r="E5320" s="27" t="s">
        <v>3408</v>
      </c>
      <c r="F5320" s="28" t="s">
        <v>81</v>
      </c>
      <c r="G5320" s="29">
        <v>98</v>
      </c>
      <c r="H5320" s="28">
        <v>0</v>
      </c>
      <c r="I5320" s="28">
        <f>ROUND(G5320*H5320,6)</f>
        <v>0</v>
      </c>
      <c r="L5320" s="30">
        <v>0</v>
      </c>
      <c r="M5320" s="31">
        <f>ROUND(ROUND(L5320,2)*ROUND(G5320,3),2)</f>
        <v>0</v>
      </c>
      <c r="N5320" s="28" t="s">
        <v>52</v>
      </c>
      <c r="O5320">
        <f>(M5320*21)/100</f>
        <v>0</v>
      </c>
      <c r="P5320" t="s">
        <v>47</v>
      </c>
    </row>
    <row r="5321" spans="1:5" ht="13.2" customHeight="1">
      <c r="A5321" s="32" t="s">
        <v>48</v>
      </c>
      <c r="E5321" s="33" t="s">
        <v>3408</v>
      </c>
    </row>
    <row r="5322" spans="1:5" ht="13.2" customHeight="1">
      <c r="A5322" s="32" t="s">
        <v>49</v>
      </c>
      <c r="E5322" s="34" t="s">
        <v>43</v>
      </c>
    </row>
    <row r="5323" ht="13.2" customHeight="1">
      <c r="E5323" s="33" t="s">
        <v>43</v>
      </c>
    </row>
    <row r="5324" spans="1:16" ht="13.2" customHeight="1">
      <c r="A5324" t="s">
        <v>40</v>
      </c>
      <c r="B5324" s="10" t="s">
        <v>756</v>
      </c>
      <c r="C5324" s="10" t="s">
        <v>3409</v>
      </c>
      <c r="E5324" s="27" t="s">
        <v>3410</v>
      </c>
      <c r="F5324" s="28" t="s">
        <v>81</v>
      </c>
      <c r="G5324" s="29">
        <v>18.5</v>
      </c>
      <c r="H5324" s="28">
        <v>0</v>
      </c>
      <c r="I5324" s="28">
        <f>ROUND(G5324*H5324,6)</f>
        <v>0</v>
      </c>
      <c r="L5324" s="30">
        <v>0</v>
      </c>
      <c r="M5324" s="31">
        <f>ROUND(ROUND(L5324,2)*ROUND(G5324,3),2)</f>
        <v>0</v>
      </c>
      <c r="N5324" s="28" t="s">
        <v>52</v>
      </c>
      <c r="O5324">
        <f>(M5324*21)/100</f>
        <v>0</v>
      </c>
      <c r="P5324" t="s">
        <v>47</v>
      </c>
    </row>
    <row r="5325" spans="1:5" ht="13.2" customHeight="1">
      <c r="A5325" s="32" t="s">
        <v>48</v>
      </c>
      <c r="E5325" s="33" t="s">
        <v>3410</v>
      </c>
    </row>
    <row r="5326" spans="1:5" ht="13.2" customHeight="1">
      <c r="A5326" s="32" t="s">
        <v>49</v>
      </c>
      <c r="E5326" s="34" t="s">
        <v>43</v>
      </c>
    </row>
    <row r="5327" ht="13.2" customHeight="1">
      <c r="E5327" s="33" t="s">
        <v>43</v>
      </c>
    </row>
    <row r="5328" spans="1:16" ht="13.2" customHeight="1">
      <c r="A5328" t="s">
        <v>40</v>
      </c>
      <c r="B5328" s="10" t="s">
        <v>759</v>
      </c>
      <c r="C5328" s="10" t="s">
        <v>3411</v>
      </c>
      <c r="E5328" s="27" t="s">
        <v>3412</v>
      </c>
      <c r="F5328" s="28" t="s">
        <v>81</v>
      </c>
      <c r="G5328" s="29">
        <v>38</v>
      </c>
      <c r="H5328" s="28">
        <v>0</v>
      </c>
      <c r="I5328" s="28">
        <f>ROUND(G5328*H5328,6)</f>
        <v>0</v>
      </c>
      <c r="L5328" s="30">
        <v>0</v>
      </c>
      <c r="M5328" s="31">
        <f>ROUND(ROUND(L5328,2)*ROUND(G5328,3),2)</f>
        <v>0</v>
      </c>
      <c r="N5328" s="28" t="s">
        <v>52</v>
      </c>
      <c r="O5328">
        <f>(M5328*21)/100</f>
        <v>0</v>
      </c>
      <c r="P5328" t="s">
        <v>47</v>
      </c>
    </row>
    <row r="5329" spans="1:5" ht="13.2" customHeight="1">
      <c r="A5329" s="32" t="s">
        <v>48</v>
      </c>
      <c r="E5329" s="33" t="s">
        <v>3412</v>
      </c>
    </row>
    <row r="5330" spans="1:5" ht="13.2" customHeight="1">
      <c r="A5330" s="32" t="s">
        <v>49</v>
      </c>
      <c r="E5330" s="34" t="s">
        <v>43</v>
      </c>
    </row>
    <row r="5331" ht="13.2" customHeight="1">
      <c r="E5331" s="33" t="s">
        <v>43</v>
      </c>
    </row>
    <row r="5332" spans="1:16" ht="13.2" customHeight="1">
      <c r="A5332" t="s">
        <v>40</v>
      </c>
      <c r="B5332" s="10" t="s">
        <v>584</v>
      </c>
      <c r="C5332" s="10" t="s">
        <v>3413</v>
      </c>
      <c r="E5332" s="27" t="s">
        <v>3414</v>
      </c>
      <c r="F5332" s="28" t="s">
        <v>81</v>
      </c>
      <c r="G5332" s="29">
        <v>4</v>
      </c>
      <c r="H5332" s="28">
        <v>0</v>
      </c>
      <c r="I5332" s="28">
        <f>ROUND(G5332*H5332,6)</f>
        <v>0</v>
      </c>
      <c r="L5332" s="30">
        <v>0</v>
      </c>
      <c r="M5332" s="31">
        <f>ROUND(ROUND(L5332,2)*ROUND(G5332,3),2)</f>
        <v>0</v>
      </c>
      <c r="N5332" s="28" t="s">
        <v>52</v>
      </c>
      <c r="O5332">
        <f>(M5332*21)/100</f>
        <v>0</v>
      </c>
      <c r="P5332" t="s">
        <v>47</v>
      </c>
    </row>
    <row r="5333" spans="1:5" ht="13.2" customHeight="1">
      <c r="A5333" s="32" t="s">
        <v>48</v>
      </c>
      <c r="E5333" s="33" t="s">
        <v>3414</v>
      </c>
    </row>
    <row r="5334" spans="1:5" ht="13.2" customHeight="1">
      <c r="A5334" s="32" t="s">
        <v>49</v>
      </c>
      <c r="E5334" s="34" t="s">
        <v>43</v>
      </c>
    </row>
    <row r="5335" ht="13.2" customHeight="1">
      <c r="E5335" s="33" t="s">
        <v>43</v>
      </c>
    </row>
    <row r="5336" spans="1:13" ht="13.2" customHeight="1">
      <c r="A5336" t="s">
        <v>37</v>
      </c>
      <c r="C5336" s="11" t="s">
        <v>1934</v>
      </c>
      <c r="E5336" s="35" t="s">
        <v>1935</v>
      </c>
      <c r="J5336" s="31">
        <f>0</f>
        <v>0</v>
      </c>
      <c r="K5336" s="31">
        <f>0</f>
        <v>0</v>
      </c>
      <c r="L5336" s="31">
        <f>0+L5337+L5341+L5345</f>
        <v>0</v>
      </c>
      <c r="M5336" s="31">
        <f>0+M5337+M5341+M5345</f>
        <v>0</v>
      </c>
    </row>
    <row r="5337" spans="1:16" ht="13.2" customHeight="1">
      <c r="A5337" t="s">
        <v>40</v>
      </c>
      <c r="B5337" s="10" t="s">
        <v>570</v>
      </c>
      <c r="C5337" s="10" t="s">
        <v>1947</v>
      </c>
      <c r="E5337" s="27" t="s">
        <v>1948</v>
      </c>
      <c r="F5337" s="28" t="s">
        <v>148</v>
      </c>
      <c r="G5337" s="29">
        <v>8.387</v>
      </c>
      <c r="H5337" s="28">
        <v>0</v>
      </c>
      <c r="I5337" s="28">
        <f>ROUND(G5337*H5337,6)</f>
        <v>0</v>
      </c>
      <c r="L5337" s="30">
        <v>0</v>
      </c>
      <c r="M5337" s="31">
        <f>ROUND(ROUND(L5337,2)*ROUND(G5337,3),2)</f>
        <v>0</v>
      </c>
      <c r="N5337" s="28" t="s">
        <v>52</v>
      </c>
      <c r="O5337">
        <f>(M5337*21)/100</f>
        <v>0</v>
      </c>
      <c r="P5337" t="s">
        <v>47</v>
      </c>
    </row>
    <row r="5338" spans="1:5" ht="13.2" customHeight="1">
      <c r="A5338" s="32" t="s">
        <v>48</v>
      </c>
      <c r="E5338" s="33" t="s">
        <v>1948</v>
      </c>
    </row>
    <row r="5339" spans="1:5" ht="13.2" customHeight="1">
      <c r="A5339" s="32" t="s">
        <v>49</v>
      </c>
      <c r="E5339" s="34" t="s">
        <v>43</v>
      </c>
    </row>
    <row r="5340" ht="13.2" customHeight="1">
      <c r="E5340" s="33" t="s">
        <v>1949</v>
      </c>
    </row>
    <row r="5341" spans="1:16" ht="13.2" customHeight="1">
      <c r="A5341" t="s">
        <v>40</v>
      </c>
      <c r="B5341" s="10" t="s">
        <v>589</v>
      </c>
      <c r="C5341" s="10" t="s">
        <v>1950</v>
      </c>
      <c r="E5341" s="27" t="s">
        <v>1951</v>
      </c>
      <c r="F5341" s="28" t="s">
        <v>148</v>
      </c>
      <c r="G5341" s="29">
        <v>75.483</v>
      </c>
      <c r="H5341" s="28">
        <v>0</v>
      </c>
      <c r="I5341" s="28">
        <f>ROUND(G5341*H5341,6)</f>
        <v>0</v>
      </c>
      <c r="L5341" s="30">
        <v>0</v>
      </c>
      <c r="M5341" s="31">
        <f>ROUND(ROUND(L5341,2)*ROUND(G5341,3),2)</f>
        <v>0</v>
      </c>
      <c r="N5341" s="28" t="s">
        <v>52</v>
      </c>
      <c r="O5341">
        <f>(M5341*21)/100</f>
        <v>0</v>
      </c>
      <c r="P5341" t="s">
        <v>47</v>
      </c>
    </row>
    <row r="5342" spans="1:5" ht="13.2" customHeight="1">
      <c r="A5342" s="32" t="s">
        <v>48</v>
      </c>
      <c r="E5342" s="33" t="s">
        <v>1951</v>
      </c>
    </row>
    <row r="5343" spans="1:5" ht="26.4" customHeight="1">
      <c r="A5343" s="32" t="s">
        <v>49</v>
      </c>
      <c r="E5343" s="34" t="s">
        <v>3415</v>
      </c>
    </row>
    <row r="5344" ht="13.2" customHeight="1">
      <c r="E5344" s="33" t="s">
        <v>1949</v>
      </c>
    </row>
    <row r="5345" spans="1:16" ht="13.2" customHeight="1">
      <c r="A5345" t="s">
        <v>40</v>
      </c>
      <c r="B5345" s="10" t="s">
        <v>708</v>
      </c>
      <c r="C5345" s="10" t="s">
        <v>1955</v>
      </c>
      <c r="E5345" s="27" t="s">
        <v>1956</v>
      </c>
      <c r="F5345" s="28" t="s">
        <v>148</v>
      </c>
      <c r="G5345" s="29">
        <v>8.387</v>
      </c>
      <c r="H5345" s="28">
        <v>0</v>
      </c>
      <c r="I5345" s="28">
        <f>ROUND(G5345*H5345,6)</f>
        <v>0</v>
      </c>
      <c r="L5345" s="30">
        <v>0</v>
      </c>
      <c r="M5345" s="31">
        <f>ROUND(ROUND(L5345,2)*ROUND(G5345,3),2)</f>
        <v>0</v>
      </c>
      <c r="N5345" s="28" t="s">
        <v>52</v>
      </c>
      <c r="O5345">
        <f>(M5345*21)/100</f>
        <v>0</v>
      </c>
      <c r="P5345" t="s">
        <v>47</v>
      </c>
    </row>
    <row r="5346" spans="1:5" ht="13.2" customHeight="1">
      <c r="A5346" s="32" t="s">
        <v>48</v>
      </c>
      <c r="E5346" s="33" t="s">
        <v>1956</v>
      </c>
    </row>
    <row r="5347" spans="1:5" ht="13.2" customHeight="1">
      <c r="A5347" s="32" t="s">
        <v>49</v>
      </c>
      <c r="E5347" s="34" t="s">
        <v>43</v>
      </c>
    </row>
    <row r="5348" ht="13.2" customHeight="1">
      <c r="E5348" s="33" t="s">
        <v>1954</v>
      </c>
    </row>
    <row r="5349" spans="1:13" ht="13.2" customHeight="1">
      <c r="A5349" t="s">
        <v>37</v>
      </c>
      <c r="C5349" s="11" t="s">
        <v>1262</v>
      </c>
      <c r="E5349" s="35" t="s">
        <v>1263</v>
      </c>
      <c r="J5349" s="31">
        <f>0</f>
        <v>0</v>
      </c>
      <c r="K5349" s="31">
        <f>0</f>
        <v>0</v>
      </c>
      <c r="L5349" s="31">
        <f>0+L5350</f>
        <v>0</v>
      </c>
      <c r="M5349" s="31">
        <f>0+M5350</f>
        <v>0</v>
      </c>
    </row>
    <row r="5350" spans="1:16" ht="13.2" customHeight="1">
      <c r="A5350" t="s">
        <v>40</v>
      </c>
      <c r="B5350" s="10" t="s">
        <v>593</v>
      </c>
      <c r="C5350" s="10" t="s">
        <v>3416</v>
      </c>
      <c r="E5350" s="27" t="s">
        <v>3417</v>
      </c>
      <c r="F5350" s="28" t="s">
        <v>148</v>
      </c>
      <c r="G5350" s="29">
        <v>184.952</v>
      </c>
      <c r="H5350" s="28">
        <v>0</v>
      </c>
      <c r="I5350" s="28">
        <f>ROUND(G5350*H5350,6)</f>
        <v>0</v>
      </c>
      <c r="L5350" s="30">
        <v>0</v>
      </c>
      <c r="M5350" s="31">
        <f>ROUND(ROUND(L5350,2)*ROUND(G5350,3),2)</f>
        <v>0</v>
      </c>
      <c r="N5350" s="28" t="s">
        <v>52</v>
      </c>
      <c r="O5350">
        <f>(M5350*21)/100</f>
        <v>0</v>
      </c>
      <c r="P5350" t="s">
        <v>47</v>
      </c>
    </row>
    <row r="5351" spans="1:5" ht="13.2" customHeight="1">
      <c r="A5351" s="32" t="s">
        <v>48</v>
      </c>
      <c r="E5351" s="33" t="s">
        <v>3418</v>
      </c>
    </row>
    <row r="5352" spans="1:5" ht="13.2" customHeight="1">
      <c r="A5352" s="32" t="s">
        <v>49</v>
      </c>
      <c r="E5352" s="34" t="s">
        <v>43</v>
      </c>
    </row>
    <row r="5353" ht="13.2" customHeight="1">
      <c r="E5353" s="33" t="s">
        <v>3419</v>
      </c>
    </row>
    <row r="5354" spans="1:13" ht="13.2" customHeight="1">
      <c r="A5354" t="s">
        <v>37</v>
      </c>
      <c r="C5354" s="11" t="s">
        <v>1277</v>
      </c>
      <c r="E5354" s="35" t="s">
        <v>1278</v>
      </c>
      <c r="J5354" s="31">
        <f>0</f>
        <v>0</v>
      </c>
      <c r="K5354" s="31">
        <f>0</f>
        <v>0</v>
      </c>
      <c r="L5354" s="31">
        <f>0+L5355+L5359+L5363+L5367+L5371+L5375</f>
        <v>0</v>
      </c>
      <c r="M5354" s="31">
        <f>0+M5355+M5359+M5363+M5367+M5371+M5375</f>
        <v>0</v>
      </c>
    </row>
    <row r="5355" spans="1:16" ht="13.2" customHeight="1">
      <c r="A5355" t="s">
        <v>40</v>
      </c>
      <c r="B5355" s="10" t="s">
        <v>1153</v>
      </c>
      <c r="C5355" s="10" t="s">
        <v>3420</v>
      </c>
      <c r="E5355" s="27" t="s">
        <v>3421</v>
      </c>
      <c r="F5355" s="28" t="s">
        <v>1282</v>
      </c>
      <c r="G5355" s="29">
        <v>20</v>
      </c>
      <c r="H5355" s="28">
        <v>0</v>
      </c>
      <c r="I5355" s="28">
        <f>ROUND(G5355*H5355,6)</f>
        <v>0</v>
      </c>
      <c r="L5355" s="30">
        <v>0</v>
      </c>
      <c r="M5355" s="31">
        <f>ROUND(ROUND(L5355,2)*ROUND(G5355,3),2)</f>
        <v>0</v>
      </c>
      <c r="N5355" s="28" t="s">
        <v>52</v>
      </c>
      <c r="O5355">
        <f>(M5355*21)/100</f>
        <v>0</v>
      </c>
      <c r="P5355" t="s">
        <v>47</v>
      </c>
    </row>
    <row r="5356" spans="1:5" ht="13.2" customHeight="1">
      <c r="A5356" s="32" t="s">
        <v>48</v>
      </c>
      <c r="E5356" s="33" t="s">
        <v>3421</v>
      </c>
    </row>
    <row r="5357" spans="1:5" ht="13.2" customHeight="1">
      <c r="A5357" s="32" t="s">
        <v>49</v>
      </c>
      <c r="E5357" s="34" t="s">
        <v>43</v>
      </c>
    </row>
    <row r="5358" ht="13.2" customHeight="1">
      <c r="E5358" s="33" t="s">
        <v>43</v>
      </c>
    </row>
    <row r="5359" spans="1:16" ht="13.2" customHeight="1">
      <c r="A5359" t="s">
        <v>40</v>
      </c>
      <c r="B5359" s="10" t="s">
        <v>1156</v>
      </c>
      <c r="C5359" s="10" t="s">
        <v>1280</v>
      </c>
      <c r="E5359" s="27" t="s">
        <v>1281</v>
      </c>
      <c r="F5359" s="28" t="s">
        <v>1282</v>
      </c>
      <c r="G5359" s="29">
        <v>20</v>
      </c>
      <c r="H5359" s="28">
        <v>0</v>
      </c>
      <c r="I5359" s="28">
        <f>ROUND(G5359*H5359,6)</f>
        <v>0</v>
      </c>
      <c r="L5359" s="30">
        <v>0</v>
      </c>
      <c r="M5359" s="31">
        <f>ROUND(ROUND(L5359,2)*ROUND(G5359,3),2)</f>
        <v>0</v>
      </c>
      <c r="N5359" s="28" t="s">
        <v>52</v>
      </c>
      <c r="O5359">
        <f>(M5359*21)/100</f>
        <v>0</v>
      </c>
      <c r="P5359" t="s">
        <v>47</v>
      </c>
    </row>
    <row r="5360" spans="1:5" ht="13.2" customHeight="1">
      <c r="A5360" s="32" t="s">
        <v>48</v>
      </c>
      <c r="E5360" s="33" t="s">
        <v>1281</v>
      </c>
    </row>
    <row r="5361" spans="1:5" ht="13.2" customHeight="1">
      <c r="A5361" s="32" t="s">
        <v>49</v>
      </c>
      <c r="E5361" s="34" t="s">
        <v>43</v>
      </c>
    </row>
    <row r="5362" ht="13.2" customHeight="1">
      <c r="E5362" s="33" t="s">
        <v>43</v>
      </c>
    </row>
    <row r="5363" spans="1:16" ht="13.2" customHeight="1">
      <c r="A5363" t="s">
        <v>40</v>
      </c>
      <c r="B5363" s="10" t="s">
        <v>1164</v>
      </c>
      <c r="C5363" s="10" t="s">
        <v>3422</v>
      </c>
      <c r="E5363" s="27" t="s">
        <v>3423</v>
      </c>
      <c r="F5363" s="28" t="s">
        <v>1282</v>
      </c>
      <c r="G5363" s="29">
        <v>20</v>
      </c>
      <c r="H5363" s="28">
        <v>0</v>
      </c>
      <c r="I5363" s="28">
        <f>ROUND(G5363*H5363,6)</f>
        <v>0</v>
      </c>
      <c r="L5363" s="30">
        <v>0</v>
      </c>
      <c r="M5363" s="31">
        <f>ROUND(ROUND(L5363,2)*ROUND(G5363,3),2)</f>
        <v>0</v>
      </c>
      <c r="N5363" s="28" t="s">
        <v>52</v>
      </c>
      <c r="O5363">
        <f>(M5363*21)/100</f>
        <v>0</v>
      </c>
      <c r="P5363" t="s">
        <v>47</v>
      </c>
    </row>
    <row r="5364" spans="1:5" ht="13.2" customHeight="1">
      <c r="A5364" s="32" t="s">
        <v>48</v>
      </c>
      <c r="E5364" s="33" t="s">
        <v>3423</v>
      </c>
    </row>
    <row r="5365" spans="1:5" ht="13.2" customHeight="1">
      <c r="A5365" s="32" t="s">
        <v>49</v>
      </c>
      <c r="E5365" s="34" t="s">
        <v>43</v>
      </c>
    </row>
    <row r="5366" ht="13.2" customHeight="1">
      <c r="E5366" s="33" t="s">
        <v>43</v>
      </c>
    </row>
    <row r="5367" spans="1:16" ht="13.2" customHeight="1">
      <c r="A5367" t="s">
        <v>40</v>
      </c>
      <c r="B5367" s="10" t="s">
        <v>1191</v>
      </c>
      <c r="C5367" s="10" t="s">
        <v>3424</v>
      </c>
      <c r="E5367" s="27" t="s">
        <v>3425</v>
      </c>
      <c r="F5367" s="28" t="s">
        <v>1282</v>
      </c>
      <c r="G5367" s="29">
        <v>20</v>
      </c>
      <c r="H5367" s="28">
        <v>0</v>
      </c>
      <c r="I5367" s="28">
        <f>ROUND(G5367*H5367,6)</f>
        <v>0</v>
      </c>
      <c r="L5367" s="30">
        <v>0</v>
      </c>
      <c r="M5367" s="31">
        <f>ROUND(ROUND(L5367,2)*ROUND(G5367,3),2)</f>
        <v>0</v>
      </c>
      <c r="N5367" s="28" t="s">
        <v>52</v>
      </c>
      <c r="O5367">
        <f>(M5367*21)/100</f>
        <v>0</v>
      </c>
      <c r="P5367" t="s">
        <v>47</v>
      </c>
    </row>
    <row r="5368" spans="1:5" ht="13.2" customHeight="1">
      <c r="A5368" s="32" t="s">
        <v>48</v>
      </c>
      <c r="E5368" s="33" t="s">
        <v>3425</v>
      </c>
    </row>
    <row r="5369" spans="1:5" ht="13.2" customHeight="1">
      <c r="A5369" s="32" t="s">
        <v>49</v>
      </c>
      <c r="E5369" s="34" t="s">
        <v>43</v>
      </c>
    </row>
    <row r="5370" ht="13.2" customHeight="1">
      <c r="E5370" s="33" t="s">
        <v>43</v>
      </c>
    </row>
    <row r="5371" spans="1:16" ht="13.2" customHeight="1">
      <c r="A5371" t="s">
        <v>40</v>
      </c>
      <c r="B5371" s="10" t="s">
        <v>1168</v>
      </c>
      <c r="C5371" s="10" t="s">
        <v>2807</v>
      </c>
      <c r="E5371" s="27" t="s">
        <v>2808</v>
      </c>
      <c r="F5371" s="28" t="s">
        <v>1282</v>
      </c>
      <c r="G5371" s="29">
        <v>20</v>
      </c>
      <c r="H5371" s="28">
        <v>0</v>
      </c>
      <c r="I5371" s="28">
        <f>ROUND(G5371*H5371,6)</f>
        <v>0</v>
      </c>
      <c r="L5371" s="30">
        <v>0</v>
      </c>
      <c r="M5371" s="31">
        <f>ROUND(ROUND(L5371,2)*ROUND(G5371,3),2)</f>
        <v>0</v>
      </c>
      <c r="N5371" s="28" t="s">
        <v>52</v>
      </c>
      <c r="O5371">
        <f>(M5371*21)/100</f>
        <v>0</v>
      </c>
      <c r="P5371" t="s">
        <v>47</v>
      </c>
    </row>
    <row r="5372" spans="1:5" ht="13.2" customHeight="1">
      <c r="A5372" s="32" t="s">
        <v>48</v>
      </c>
      <c r="E5372" s="33" t="s">
        <v>2808</v>
      </c>
    </row>
    <row r="5373" spans="1:5" ht="13.2" customHeight="1">
      <c r="A5373" s="32" t="s">
        <v>49</v>
      </c>
      <c r="E5373" s="34" t="s">
        <v>43</v>
      </c>
    </row>
    <row r="5374" ht="13.2" customHeight="1">
      <c r="E5374" s="33" t="s">
        <v>43</v>
      </c>
    </row>
    <row r="5375" spans="1:16" ht="13.2" customHeight="1">
      <c r="A5375" t="s">
        <v>40</v>
      </c>
      <c r="B5375" s="10" t="s">
        <v>1172</v>
      </c>
      <c r="C5375" s="10" t="s">
        <v>2809</v>
      </c>
      <c r="E5375" s="27" t="s">
        <v>2810</v>
      </c>
      <c r="F5375" s="28" t="s">
        <v>1282</v>
      </c>
      <c r="G5375" s="29">
        <v>20</v>
      </c>
      <c r="H5375" s="28">
        <v>0</v>
      </c>
      <c r="I5375" s="28">
        <f>ROUND(G5375*H5375,6)</f>
        <v>0</v>
      </c>
      <c r="L5375" s="30">
        <v>0</v>
      </c>
      <c r="M5375" s="31">
        <f>ROUND(ROUND(L5375,2)*ROUND(G5375,3),2)</f>
        <v>0</v>
      </c>
      <c r="N5375" s="28" t="s">
        <v>52</v>
      </c>
      <c r="O5375">
        <f>(M5375*21)/100</f>
        <v>0</v>
      </c>
      <c r="P5375" t="s">
        <v>47</v>
      </c>
    </row>
    <row r="5376" spans="1:5" ht="13.2" customHeight="1">
      <c r="A5376" s="32" t="s">
        <v>48</v>
      </c>
      <c r="E5376" s="33" t="s">
        <v>2810</v>
      </c>
    </row>
    <row r="5377" spans="1:5" ht="13.2" customHeight="1">
      <c r="A5377" s="32" t="s">
        <v>49</v>
      </c>
      <c r="E5377" s="34" t="s">
        <v>43</v>
      </c>
    </row>
    <row r="5378" ht="13.2" customHeight="1">
      <c r="E5378" s="33" t="s">
        <v>43</v>
      </c>
    </row>
    <row r="5379" spans="1:13" ht="13.2" customHeight="1">
      <c r="A5379" t="s">
        <v>37</v>
      </c>
      <c r="C5379" s="11" t="s">
        <v>38</v>
      </c>
      <c r="E5379" s="35" t="s">
        <v>39</v>
      </c>
      <c r="J5379" s="31">
        <f>0</f>
        <v>0</v>
      </c>
      <c r="K5379" s="31">
        <f>0</f>
        <v>0</v>
      </c>
      <c r="L5379" s="31">
        <f>0+L5380</f>
        <v>0</v>
      </c>
      <c r="M5379" s="31">
        <f>0+M5380</f>
        <v>0</v>
      </c>
    </row>
    <row r="5380" spans="1:16" ht="13.2" customHeight="1">
      <c r="A5380" t="s">
        <v>40</v>
      </c>
      <c r="B5380" s="10" t="s">
        <v>1176</v>
      </c>
      <c r="C5380" s="10" t="s">
        <v>3426</v>
      </c>
      <c r="E5380" s="27" t="s">
        <v>3427</v>
      </c>
      <c r="F5380" s="28" t="s">
        <v>3428</v>
      </c>
      <c r="G5380" s="29">
        <v>1</v>
      </c>
      <c r="H5380" s="28">
        <v>0</v>
      </c>
      <c r="I5380" s="28">
        <f>ROUND(G5380*H5380,6)</f>
        <v>0</v>
      </c>
      <c r="L5380" s="30">
        <v>0</v>
      </c>
      <c r="M5380" s="31">
        <f>ROUND(ROUND(L5380,2)*ROUND(G5380,3),2)</f>
        <v>0</v>
      </c>
      <c r="N5380" s="28" t="s">
        <v>57</v>
      </c>
      <c r="O5380">
        <f>(M5380*21)/100</f>
        <v>0</v>
      </c>
      <c r="P5380" t="s">
        <v>47</v>
      </c>
    </row>
    <row r="5381" spans="1:5" ht="13.2" customHeight="1">
      <c r="A5381" s="32" t="s">
        <v>48</v>
      </c>
      <c r="E5381" s="33" t="s">
        <v>3427</v>
      </c>
    </row>
    <row r="5382" spans="1:5" ht="13.2" customHeight="1">
      <c r="A5382" s="32" t="s">
        <v>49</v>
      </c>
      <c r="E5382" s="34" t="s">
        <v>43</v>
      </c>
    </row>
    <row r="5383" ht="13.2" customHeight="1">
      <c r="E5383" s="33" t="s">
        <v>43</v>
      </c>
    </row>
    <row r="5384" spans="1:13" ht="13.2" customHeight="1">
      <c r="A5384" t="s">
        <v>37</v>
      </c>
      <c r="C5384" s="11" t="s">
        <v>94</v>
      </c>
      <c r="E5384" s="35" t="s">
        <v>95</v>
      </c>
      <c r="J5384" s="31">
        <f>0</f>
        <v>0</v>
      </c>
      <c r="K5384" s="31">
        <f>0</f>
        <v>0</v>
      </c>
      <c r="L5384" s="31">
        <f>0+L5385</f>
        <v>0</v>
      </c>
      <c r="M5384" s="31">
        <f>0+M5385</f>
        <v>0</v>
      </c>
    </row>
    <row r="5385" spans="1:16" ht="13.2" customHeight="1">
      <c r="A5385" t="s">
        <v>40</v>
      </c>
      <c r="B5385" s="10" t="s">
        <v>1180</v>
      </c>
      <c r="C5385" s="10" t="s">
        <v>3429</v>
      </c>
      <c r="E5385" s="27" t="s">
        <v>3430</v>
      </c>
      <c r="F5385" s="28" t="s">
        <v>3428</v>
      </c>
      <c r="G5385" s="29">
        <v>1</v>
      </c>
      <c r="H5385" s="28">
        <v>0</v>
      </c>
      <c r="I5385" s="28">
        <f>ROUND(G5385*H5385,6)</f>
        <v>0</v>
      </c>
      <c r="L5385" s="30">
        <v>0</v>
      </c>
      <c r="M5385" s="31">
        <f>ROUND(ROUND(L5385,2)*ROUND(G5385,3),2)</f>
        <v>0</v>
      </c>
      <c r="N5385" s="28" t="s">
        <v>57</v>
      </c>
      <c r="O5385">
        <f>(M5385*21)/100</f>
        <v>0</v>
      </c>
      <c r="P5385" t="s">
        <v>47</v>
      </c>
    </row>
    <row r="5386" spans="1:5" ht="13.2" customHeight="1">
      <c r="A5386" s="32" t="s">
        <v>48</v>
      </c>
      <c r="E5386" s="33" t="s">
        <v>3430</v>
      </c>
    </row>
    <row r="5387" spans="1:5" ht="13.2" customHeight="1">
      <c r="A5387" s="32" t="s">
        <v>49</v>
      </c>
      <c r="E5387" s="34" t="s">
        <v>43</v>
      </c>
    </row>
    <row r="5388" ht="13.2" customHeight="1">
      <c r="E5388" s="33" t="s">
        <v>43</v>
      </c>
    </row>
    <row r="5389" spans="1:13" ht="13.2" customHeight="1">
      <c r="A5389" t="s">
        <v>37</v>
      </c>
      <c r="C5389" s="11" t="s">
        <v>116</v>
      </c>
      <c r="E5389" s="35" t="s">
        <v>117</v>
      </c>
      <c r="J5389" s="31">
        <f>0</f>
        <v>0</v>
      </c>
      <c r="K5389" s="31">
        <f>0</f>
        <v>0</v>
      </c>
      <c r="L5389" s="31">
        <f>0+L5390+L5394</f>
        <v>0</v>
      </c>
      <c r="M5389" s="31">
        <f>0+M5390+M5394</f>
        <v>0</v>
      </c>
    </row>
    <row r="5390" spans="1:16" ht="13.2" customHeight="1">
      <c r="A5390" t="s">
        <v>40</v>
      </c>
      <c r="B5390" s="10" t="s">
        <v>1184</v>
      </c>
      <c r="C5390" s="10" t="s">
        <v>3431</v>
      </c>
      <c r="E5390" s="27" t="s">
        <v>3432</v>
      </c>
      <c r="F5390" s="28" t="s">
        <v>3428</v>
      </c>
      <c r="G5390" s="29">
        <v>1</v>
      </c>
      <c r="H5390" s="28">
        <v>0</v>
      </c>
      <c r="I5390" s="28">
        <f>ROUND(G5390*H5390,6)</f>
        <v>0</v>
      </c>
      <c r="L5390" s="30">
        <v>0</v>
      </c>
      <c r="M5390" s="31">
        <f>ROUND(ROUND(L5390,2)*ROUND(G5390,3),2)</f>
        <v>0</v>
      </c>
      <c r="N5390" s="28" t="s">
        <v>57</v>
      </c>
      <c r="O5390">
        <f>(M5390*21)/100</f>
        <v>0</v>
      </c>
      <c r="P5390" t="s">
        <v>47</v>
      </c>
    </row>
    <row r="5391" spans="1:5" ht="13.2" customHeight="1">
      <c r="A5391" s="32" t="s">
        <v>48</v>
      </c>
      <c r="E5391" s="33" t="s">
        <v>3432</v>
      </c>
    </row>
    <row r="5392" spans="1:5" ht="13.2" customHeight="1">
      <c r="A5392" s="32" t="s">
        <v>49</v>
      </c>
      <c r="E5392" s="34" t="s">
        <v>43</v>
      </c>
    </row>
    <row r="5393" ht="13.2" customHeight="1">
      <c r="E5393" s="33" t="s">
        <v>43</v>
      </c>
    </row>
    <row r="5394" spans="1:16" ht="13.2" customHeight="1">
      <c r="A5394" t="s">
        <v>40</v>
      </c>
      <c r="B5394" s="10" t="s">
        <v>1187</v>
      </c>
      <c r="C5394" s="10" t="s">
        <v>3433</v>
      </c>
      <c r="E5394" s="27" t="s">
        <v>3434</v>
      </c>
      <c r="F5394" s="28" t="s">
        <v>155</v>
      </c>
      <c r="G5394" s="29">
        <v>79.3</v>
      </c>
      <c r="H5394" s="28">
        <v>0</v>
      </c>
      <c r="I5394" s="28">
        <f>ROUND(G5394*H5394,6)</f>
        <v>0</v>
      </c>
      <c r="L5394" s="30">
        <v>0</v>
      </c>
      <c r="M5394" s="31">
        <f>ROUND(ROUND(L5394,2)*ROUND(G5394,3),2)</f>
        <v>0</v>
      </c>
      <c r="N5394" s="28" t="s">
        <v>57</v>
      </c>
      <c r="O5394">
        <f>(M5394*21)/100</f>
        <v>0</v>
      </c>
      <c r="P5394" t="s">
        <v>47</v>
      </c>
    </row>
    <row r="5395" spans="1:5" ht="13.2" customHeight="1">
      <c r="A5395" s="32" t="s">
        <v>48</v>
      </c>
      <c r="E5395" s="33" t="s">
        <v>3434</v>
      </c>
    </row>
    <row r="5396" spans="1:5" ht="39.6" customHeight="1">
      <c r="A5396" s="32" t="s">
        <v>49</v>
      </c>
      <c r="E5396" s="34" t="s">
        <v>3435</v>
      </c>
    </row>
    <row r="5397" ht="13.2" customHeight="1">
      <c r="E5397" s="33" t="s">
        <v>43</v>
      </c>
    </row>
    <row r="5398" spans="1:13" ht="13.2" customHeight="1">
      <c r="A5398" t="s">
        <v>142</v>
      </c>
      <c r="C5398" s="11" t="s">
        <v>3436</v>
      </c>
      <c r="E5398" s="35" t="s">
        <v>3437</v>
      </c>
      <c r="J5398" s="31">
        <f>0+J5399+J5404+J5421+J5602+J5623+J5640+J5661</f>
        <v>0</v>
      </c>
      <c r="K5398" s="31">
        <f>0+K5399+K5404+K5421+K5602+K5623+K5640+K5661</f>
        <v>0</v>
      </c>
      <c r="L5398" s="31">
        <f>0+L5399+L5404+L5421+L5602+L5623+L5640+L5661</f>
        <v>0</v>
      </c>
      <c r="M5398" s="31">
        <f>0+M5399+M5404+M5421+M5602+M5623+M5640+M5661</f>
        <v>0</v>
      </c>
    </row>
    <row r="5399" spans="1:13" ht="13.2" customHeight="1">
      <c r="A5399" t="s">
        <v>37</v>
      </c>
      <c r="C5399" s="11" t="s">
        <v>68</v>
      </c>
      <c r="E5399" s="35" t="s">
        <v>203</v>
      </c>
      <c r="J5399" s="31">
        <f>0</f>
        <v>0</v>
      </c>
      <c r="K5399" s="31">
        <f>0</f>
        <v>0</v>
      </c>
      <c r="L5399" s="31">
        <f>0+L5400</f>
        <v>0</v>
      </c>
      <c r="M5399" s="31">
        <f>0+M5400</f>
        <v>0</v>
      </c>
    </row>
    <row r="5400" spans="1:16" ht="13.2" customHeight="1">
      <c r="A5400" t="s">
        <v>40</v>
      </c>
      <c r="B5400" s="10" t="s">
        <v>41</v>
      </c>
      <c r="C5400" s="10" t="s">
        <v>253</v>
      </c>
      <c r="E5400" s="27" t="s">
        <v>254</v>
      </c>
      <c r="F5400" s="28" t="s">
        <v>81</v>
      </c>
      <c r="G5400" s="29">
        <v>4.5</v>
      </c>
      <c r="H5400" s="28">
        <v>0.0015</v>
      </c>
      <c r="I5400" s="28">
        <f>ROUND(G5400*H5400,6)</f>
        <v>0.00675</v>
      </c>
      <c r="L5400" s="30">
        <v>0</v>
      </c>
      <c r="M5400" s="31">
        <f>ROUND(ROUND(L5400,2)*ROUND(G5400,3),2)</f>
        <v>0</v>
      </c>
      <c r="N5400" s="28" t="s">
        <v>52</v>
      </c>
      <c r="O5400">
        <f>(M5400*21)/100</f>
        <v>0</v>
      </c>
      <c r="P5400" t="s">
        <v>47</v>
      </c>
    </row>
    <row r="5401" spans="1:5" ht="13.2" customHeight="1">
      <c r="A5401" s="32" t="s">
        <v>48</v>
      </c>
      <c r="E5401" s="33" t="s">
        <v>254</v>
      </c>
    </row>
    <row r="5402" spans="1:5" ht="13.2" customHeight="1">
      <c r="A5402" s="32" t="s">
        <v>49</v>
      </c>
      <c r="E5402" s="34" t="s">
        <v>3438</v>
      </c>
    </row>
    <row r="5403" ht="13.2" customHeight="1">
      <c r="E5403" s="33" t="s">
        <v>256</v>
      </c>
    </row>
    <row r="5404" spans="1:13" ht="13.2" customHeight="1">
      <c r="A5404" t="s">
        <v>37</v>
      </c>
      <c r="C5404" s="11" t="s">
        <v>2938</v>
      </c>
      <c r="E5404" s="35" t="s">
        <v>2939</v>
      </c>
      <c r="J5404" s="31">
        <f>0</f>
        <v>0</v>
      </c>
      <c r="K5404" s="31">
        <f>0</f>
        <v>0</v>
      </c>
      <c r="L5404" s="31">
        <f>0+L5405+L5409+L5413+L5417</f>
        <v>0</v>
      </c>
      <c r="M5404" s="31">
        <f>0+M5405+M5409+M5413+M5417</f>
        <v>0</v>
      </c>
    </row>
    <row r="5405" spans="1:16" ht="13.2" customHeight="1">
      <c r="A5405" t="s">
        <v>40</v>
      </c>
      <c r="B5405" s="10" t="s">
        <v>86</v>
      </c>
      <c r="C5405" s="10" t="s">
        <v>3439</v>
      </c>
      <c r="E5405" s="27" t="s">
        <v>3440</v>
      </c>
      <c r="F5405" s="28" t="s">
        <v>81</v>
      </c>
      <c r="G5405" s="29">
        <v>25</v>
      </c>
      <c r="H5405" s="28">
        <v>0.00046</v>
      </c>
      <c r="I5405" s="28">
        <f>ROUND(G5405*H5405,6)</f>
        <v>0.0115</v>
      </c>
      <c r="L5405" s="30">
        <v>0</v>
      </c>
      <c r="M5405" s="31">
        <f>ROUND(ROUND(L5405,2)*ROUND(G5405,3),2)</f>
        <v>0</v>
      </c>
      <c r="N5405" s="28" t="s">
        <v>52</v>
      </c>
      <c r="O5405">
        <f>(M5405*21)/100</f>
        <v>0</v>
      </c>
      <c r="P5405" t="s">
        <v>47</v>
      </c>
    </row>
    <row r="5406" spans="1:5" ht="13.2" customHeight="1">
      <c r="A5406" s="32" t="s">
        <v>48</v>
      </c>
      <c r="E5406" s="33" t="s">
        <v>3440</v>
      </c>
    </row>
    <row r="5407" spans="1:5" ht="13.2" customHeight="1">
      <c r="A5407" s="32" t="s">
        <v>49</v>
      </c>
      <c r="E5407" s="34" t="s">
        <v>43</v>
      </c>
    </row>
    <row r="5408" ht="13.2" customHeight="1">
      <c r="E5408" s="33" t="s">
        <v>2952</v>
      </c>
    </row>
    <row r="5409" spans="1:16" ht="13.2" customHeight="1">
      <c r="A5409" t="s">
        <v>40</v>
      </c>
      <c r="B5409" s="10" t="s">
        <v>90</v>
      </c>
      <c r="C5409" s="10" t="s">
        <v>3441</v>
      </c>
      <c r="E5409" s="27" t="s">
        <v>3442</v>
      </c>
      <c r="F5409" s="28" t="s">
        <v>148</v>
      </c>
      <c r="G5409" s="29">
        <v>0.012</v>
      </c>
      <c r="H5409" s="28">
        <v>0</v>
      </c>
      <c r="I5409" s="28">
        <f>ROUND(G5409*H5409,6)</f>
        <v>0</v>
      </c>
      <c r="L5409" s="30">
        <v>0</v>
      </c>
      <c r="M5409" s="31">
        <f>ROUND(ROUND(L5409,2)*ROUND(G5409,3),2)</f>
        <v>0</v>
      </c>
      <c r="N5409" s="28" t="s">
        <v>52</v>
      </c>
      <c r="O5409">
        <f>(M5409*21)/100</f>
        <v>0</v>
      </c>
      <c r="P5409" t="s">
        <v>47</v>
      </c>
    </row>
    <row r="5410" spans="1:5" ht="13.2" customHeight="1">
      <c r="A5410" s="32" t="s">
        <v>48</v>
      </c>
      <c r="E5410" s="33" t="s">
        <v>3442</v>
      </c>
    </row>
    <row r="5411" spans="1:5" ht="13.2" customHeight="1">
      <c r="A5411" s="32" t="s">
        <v>49</v>
      </c>
      <c r="E5411" s="34" t="s">
        <v>43</v>
      </c>
    </row>
    <row r="5412" ht="13.2" customHeight="1">
      <c r="E5412" s="33" t="s">
        <v>948</v>
      </c>
    </row>
    <row r="5413" spans="1:16" ht="13.2" customHeight="1">
      <c r="A5413" t="s">
        <v>40</v>
      </c>
      <c r="B5413" s="10" t="s">
        <v>96</v>
      </c>
      <c r="C5413" s="10" t="s">
        <v>3443</v>
      </c>
      <c r="E5413" s="27" t="s">
        <v>3444</v>
      </c>
      <c r="F5413" s="28" t="s">
        <v>148</v>
      </c>
      <c r="G5413" s="29">
        <v>0.012</v>
      </c>
      <c r="H5413" s="28">
        <v>0</v>
      </c>
      <c r="I5413" s="28">
        <f>ROUND(G5413*H5413,6)</f>
        <v>0</v>
      </c>
      <c r="L5413" s="30">
        <v>0</v>
      </c>
      <c r="M5413" s="31">
        <f>ROUND(ROUND(L5413,2)*ROUND(G5413,3),2)</f>
        <v>0</v>
      </c>
      <c r="N5413" s="28" t="s">
        <v>52</v>
      </c>
      <c r="O5413">
        <f>(M5413*21)/100</f>
        <v>0</v>
      </c>
      <c r="P5413" t="s">
        <v>47</v>
      </c>
    </row>
    <row r="5414" spans="1:5" ht="13.2" customHeight="1">
      <c r="A5414" s="32" t="s">
        <v>48</v>
      </c>
      <c r="E5414" s="33" t="s">
        <v>3445</v>
      </c>
    </row>
    <row r="5415" spans="1:5" ht="13.2" customHeight="1">
      <c r="A5415" s="32" t="s">
        <v>49</v>
      </c>
      <c r="E5415" s="34" t="s">
        <v>43</v>
      </c>
    </row>
    <row r="5416" ht="13.2" customHeight="1">
      <c r="E5416" s="33" t="s">
        <v>948</v>
      </c>
    </row>
    <row r="5417" spans="1:16" ht="13.2" customHeight="1">
      <c r="A5417" t="s">
        <v>40</v>
      </c>
      <c r="B5417" s="10" t="s">
        <v>99</v>
      </c>
      <c r="C5417" s="10" t="s">
        <v>3446</v>
      </c>
      <c r="E5417" s="27" t="s">
        <v>3447</v>
      </c>
      <c r="F5417" s="28" t="s">
        <v>148</v>
      </c>
      <c r="G5417" s="29">
        <v>0.012</v>
      </c>
      <c r="H5417" s="28">
        <v>0</v>
      </c>
      <c r="I5417" s="28">
        <f>ROUND(G5417*H5417,6)</f>
        <v>0</v>
      </c>
      <c r="L5417" s="30">
        <v>0</v>
      </c>
      <c r="M5417" s="31">
        <f>ROUND(ROUND(L5417,2)*ROUND(G5417,3),2)</f>
        <v>0</v>
      </c>
      <c r="N5417" s="28" t="s">
        <v>52</v>
      </c>
      <c r="O5417">
        <f>(M5417*21)/100</f>
        <v>0</v>
      </c>
      <c r="P5417" t="s">
        <v>47</v>
      </c>
    </row>
    <row r="5418" spans="1:5" ht="13.2" customHeight="1">
      <c r="A5418" s="32" t="s">
        <v>48</v>
      </c>
      <c r="E5418" s="33" t="s">
        <v>3448</v>
      </c>
    </row>
    <row r="5419" spans="1:5" ht="13.2" customHeight="1">
      <c r="A5419" s="32" t="s">
        <v>49</v>
      </c>
      <c r="E5419" s="34" t="s">
        <v>43</v>
      </c>
    </row>
    <row r="5420" ht="13.2" customHeight="1">
      <c r="E5420" s="33" t="s">
        <v>948</v>
      </c>
    </row>
    <row r="5421" spans="1:13" ht="13.2" customHeight="1">
      <c r="A5421" t="s">
        <v>37</v>
      </c>
      <c r="C5421" s="11" t="s">
        <v>3449</v>
      </c>
      <c r="E5421" s="35" t="s">
        <v>3437</v>
      </c>
      <c r="J5421" s="31">
        <f>0</f>
        <v>0</v>
      </c>
      <c r="K5421" s="31">
        <f>0</f>
        <v>0</v>
      </c>
      <c r="L5421" s="31">
        <f>0+L5422+L5426+L5430+L5434+L5438+L5442+L5446+L5450+L5454+L5458+L5462+L5466+L5470+L5474+L5478+L5482+L5486+L5490+L5494+L5498+L5502+L5506+L5510+L5514+L5518+L5522+L5526+L5530+L5534+L5538+L5542+L5546+L5550+L5554+L5558+L5562+L5566+L5570+L5574+L5578+L5582+L5586+L5590+L5594+L5598</f>
        <v>0</v>
      </c>
      <c r="M5421" s="31">
        <f>0+M5422+M5426+M5430+M5434+M5438+M5442+M5446+M5450+M5454+M5458+M5462+M5466+M5470+M5474+M5478+M5482+M5486+M5490+M5494+M5498+M5502+M5506+M5510+M5514+M5518+M5522+M5526+M5530+M5534+M5538+M5542+M5546+M5550+M5554+M5558+M5562+M5566+M5570+M5574+M5578+M5582+M5586+M5590+M5594+M5598</f>
        <v>0</v>
      </c>
    </row>
    <row r="5422" spans="1:16" ht="13.2" customHeight="1">
      <c r="A5422" t="s">
        <v>40</v>
      </c>
      <c r="B5422" s="10" t="s">
        <v>393</v>
      </c>
      <c r="C5422" s="10" t="s">
        <v>3450</v>
      </c>
      <c r="E5422" s="27" t="s">
        <v>3451</v>
      </c>
      <c r="F5422" s="28" t="s">
        <v>81</v>
      </c>
      <c r="G5422" s="29">
        <v>11</v>
      </c>
      <c r="H5422" s="28">
        <v>0</v>
      </c>
      <c r="I5422" s="28">
        <f>ROUND(G5422*H5422,6)</f>
        <v>0</v>
      </c>
      <c r="L5422" s="30">
        <v>0</v>
      </c>
      <c r="M5422" s="31">
        <f>ROUND(ROUND(L5422,2)*ROUND(G5422,3),2)</f>
        <v>0</v>
      </c>
      <c r="N5422" s="28" t="s">
        <v>57</v>
      </c>
      <c r="O5422">
        <f>(M5422*21)/100</f>
        <v>0</v>
      </c>
      <c r="P5422" t="s">
        <v>47</v>
      </c>
    </row>
    <row r="5423" spans="1:5" ht="13.2" customHeight="1">
      <c r="A5423" s="32" t="s">
        <v>48</v>
      </c>
      <c r="E5423" s="33" t="s">
        <v>3451</v>
      </c>
    </row>
    <row r="5424" spans="1:5" ht="13.2" customHeight="1">
      <c r="A5424" s="32" t="s">
        <v>49</v>
      </c>
      <c r="E5424" s="34" t="s">
        <v>43</v>
      </c>
    </row>
    <row r="5425" ht="13.2" customHeight="1">
      <c r="E5425" s="33" t="s">
        <v>43</v>
      </c>
    </row>
    <row r="5426" spans="1:16" ht="13.2" customHeight="1">
      <c r="A5426" t="s">
        <v>40</v>
      </c>
      <c r="B5426" s="10" t="s">
        <v>333</v>
      </c>
      <c r="C5426" s="10" t="s">
        <v>3452</v>
      </c>
      <c r="E5426" s="27" t="s">
        <v>3453</v>
      </c>
      <c r="F5426" s="28" t="s">
        <v>81</v>
      </c>
      <c r="G5426" s="29">
        <v>22</v>
      </c>
      <c r="H5426" s="28">
        <v>0</v>
      </c>
      <c r="I5426" s="28">
        <f>ROUND(G5426*H5426,6)</f>
        <v>0</v>
      </c>
      <c r="L5426" s="30">
        <v>0</v>
      </c>
      <c r="M5426" s="31">
        <f>ROUND(ROUND(L5426,2)*ROUND(G5426,3),2)</f>
        <v>0</v>
      </c>
      <c r="N5426" s="28" t="s">
        <v>57</v>
      </c>
      <c r="O5426">
        <f>(M5426*21)/100</f>
        <v>0</v>
      </c>
      <c r="P5426" t="s">
        <v>47</v>
      </c>
    </row>
    <row r="5427" spans="1:5" ht="13.2" customHeight="1">
      <c r="A5427" s="32" t="s">
        <v>48</v>
      </c>
      <c r="E5427" s="33" t="s">
        <v>3453</v>
      </c>
    </row>
    <row r="5428" spans="1:5" ht="13.2" customHeight="1">
      <c r="A5428" s="32" t="s">
        <v>49</v>
      </c>
      <c r="E5428" s="34" t="s">
        <v>43</v>
      </c>
    </row>
    <row r="5429" ht="13.2" customHeight="1">
      <c r="E5429" s="33" t="s">
        <v>43</v>
      </c>
    </row>
    <row r="5430" spans="1:16" ht="13.2" customHeight="1">
      <c r="A5430" t="s">
        <v>40</v>
      </c>
      <c r="B5430" s="10" t="s">
        <v>237</v>
      </c>
      <c r="C5430" s="10" t="s">
        <v>3454</v>
      </c>
      <c r="E5430" s="27" t="s">
        <v>3455</v>
      </c>
      <c r="F5430" s="28" t="s">
        <v>45</v>
      </c>
      <c r="G5430" s="29">
        <v>2</v>
      </c>
      <c r="H5430" s="28">
        <v>0</v>
      </c>
      <c r="I5430" s="28">
        <f>ROUND(G5430*H5430,6)</f>
        <v>0</v>
      </c>
      <c r="L5430" s="30">
        <v>0</v>
      </c>
      <c r="M5430" s="31">
        <f>ROUND(ROUND(L5430,2)*ROUND(G5430,3),2)</f>
        <v>0</v>
      </c>
      <c r="N5430" s="28" t="s">
        <v>57</v>
      </c>
      <c r="O5430">
        <f>(M5430*21)/100</f>
        <v>0</v>
      </c>
      <c r="P5430" t="s">
        <v>47</v>
      </c>
    </row>
    <row r="5431" spans="1:5" ht="13.2" customHeight="1">
      <c r="A5431" s="32" t="s">
        <v>48</v>
      </c>
      <c r="E5431" s="33" t="s">
        <v>3455</v>
      </c>
    </row>
    <row r="5432" spans="1:5" ht="13.2" customHeight="1">
      <c r="A5432" s="32" t="s">
        <v>49</v>
      </c>
      <c r="E5432" s="34" t="s">
        <v>43</v>
      </c>
    </row>
    <row r="5433" ht="13.2" customHeight="1">
      <c r="E5433" s="33" t="s">
        <v>43</v>
      </c>
    </row>
    <row r="5434" spans="1:16" ht="13.2" customHeight="1">
      <c r="A5434" t="s">
        <v>40</v>
      </c>
      <c r="B5434" s="10" t="s">
        <v>229</v>
      </c>
      <c r="C5434" s="10" t="s">
        <v>3456</v>
      </c>
      <c r="E5434" s="27" t="s">
        <v>3457</v>
      </c>
      <c r="F5434" s="28" t="s">
        <v>45</v>
      </c>
      <c r="G5434" s="29">
        <v>2</v>
      </c>
      <c r="H5434" s="28">
        <v>0</v>
      </c>
      <c r="I5434" s="28">
        <f>ROUND(G5434*H5434,6)</f>
        <v>0</v>
      </c>
      <c r="L5434" s="30">
        <v>0</v>
      </c>
      <c r="M5434" s="31">
        <f>ROUND(ROUND(L5434,2)*ROUND(G5434,3),2)</f>
        <v>0</v>
      </c>
      <c r="N5434" s="28" t="s">
        <v>57</v>
      </c>
      <c r="O5434">
        <f>(M5434*21)/100</f>
        <v>0</v>
      </c>
      <c r="P5434" t="s">
        <v>47</v>
      </c>
    </row>
    <row r="5435" spans="1:5" ht="13.2" customHeight="1">
      <c r="A5435" s="32" t="s">
        <v>48</v>
      </c>
      <c r="E5435" s="33" t="s">
        <v>3457</v>
      </c>
    </row>
    <row r="5436" spans="1:5" ht="13.2" customHeight="1">
      <c r="A5436" s="32" t="s">
        <v>49</v>
      </c>
      <c r="E5436" s="34" t="s">
        <v>43</v>
      </c>
    </row>
    <row r="5437" ht="13.2" customHeight="1">
      <c r="E5437" s="33" t="s">
        <v>43</v>
      </c>
    </row>
    <row r="5438" spans="1:16" ht="13.2" customHeight="1">
      <c r="A5438" t="s">
        <v>40</v>
      </c>
      <c r="B5438" s="10" t="s">
        <v>275</v>
      </c>
      <c r="C5438" s="10" t="s">
        <v>3458</v>
      </c>
      <c r="E5438" s="27" t="s">
        <v>3459</v>
      </c>
      <c r="F5438" s="28" t="s">
        <v>81</v>
      </c>
      <c r="G5438" s="29">
        <v>2</v>
      </c>
      <c r="H5438" s="28">
        <v>0</v>
      </c>
      <c r="I5438" s="28">
        <f>ROUND(G5438*H5438,6)</f>
        <v>0</v>
      </c>
      <c r="L5438" s="30">
        <v>0</v>
      </c>
      <c r="M5438" s="31">
        <f>ROUND(ROUND(L5438,2)*ROUND(G5438,3),2)</f>
        <v>0</v>
      </c>
      <c r="N5438" s="28" t="s">
        <v>57</v>
      </c>
      <c r="O5438">
        <f>(M5438*21)/100</f>
        <v>0</v>
      </c>
      <c r="P5438" t="s">
        <v>47</v>
      </c>
    </row>
    <row r="5439" spans="1:5" ht="13.2" customHeight="1">
      <c r="A5439" s="32" t="s">
        <v>48</v>
      </c>
      <c r="E5439" s="33" t="s">
        <v>3459</v>
      </c>
    </row>
    <row r="5440" spans="1:5" ht="13.2" customHeight="1">
      <c r="A5440" s="32" t="s">
        <v>49</v>
      </c>
      <c r="E5440" s="34" t="s">
        <v>43</v>
      </c>
    </row>
    <row r="5441" ht="13.2" customHeight="1">
      <c r="E5441" s="33" t="s">
        <v>43</v>
      </c>
    </row>
    <row r="5442" spans="1:16" ht="13.2" customHeight="1">
      <c r="A5442" t="s">
        <v>40</v>
      </c>
      <c r="B5442" s="10" t="s">
        <v>121</v>
      </c>
      <c r="C5442" s="10" t="s">
        <v>3460</v>
      </c>
      <c r="E5442" s="27" t="s">
        <v>3461</v>
      </c>
      <c r="F5442" s="28" t="s">
        <v>45</v>
      </c>
      <c r="G5442" s="29">
        <v>4</v>
      </c>
      <c r="H5442" s="28">
        <v>0</v>
      </c>
      <c r="I5442" s="28">
        <f>ROUND(G5442*H5442,6)</f>
        <v>0</v>
      </c>
      <c r="L5442" s="30">
        <v>0</v>
      </c>
      <c r="M5442" s="31">
        <f>ROUND(ROUND(L5442,2)*ROUND(G5442,3),2)</f>
        <v>0</v>
      </c>
      <c r="N5442" s="28" t="s">
        <v>57</v>
      </c>
      <c r="O5442">
        <f>(M5442*21)/100</f>
        <v>0</v>
      </c>
      <c r="P5442" t="s">
        <v>47</v>
      </c>
    </row>
    <row r="5443" spans="1:5" ht="13.2" customHeight="1">
      <c r="A5443" s="32" t="s">
        <v>48</v>
      </c>
      <c r="E5443" s="33" t="s">
        <v>3461</v>
      </c>
    </row>
    <row r="5444" spans="1:5" ht="13.2" customHeight="1">
      <c r="A5444" s="32" t="s">
        <v>49</v>
      </c>
      <c r="E5444" s="34" t="s">
        <v>43</v>
      </c>
    </row>
    <row r="5445" ht="13.2" customHeight="1">
      <c r="E5445" s="33" t="s">
        <v>43</v>
      </c>
    </row>
    <row r="5446" spans="1:16" ht="13.2" customHeight="1">
      <c r="A5446" t="s">
        <v>40</v>
      </c>
      <c r="B5446" s="10" t="s">
        <v>127</v>
      </c>
      <c r="C5446" s="10" t="s">
        <v>3462</v>
      </c>
      <c r="E5446" s="27" t="s">
        <v>3463</v>
      </c>
      <c r="F5446" s="28" t="s">
        <v>67</v>
      </c>
      <c r="G5446" s="29">
        <v>1</v>
      </c>
      <c r="H5446" s="28">
        <v>0.012</v>
      </c>
      <c r="I5446" s="28">
        <f>ROUND(G5446*H5446,6)</f>
        <v>0.012</v>
      </c>
      <c r="L5446" s="30">
        <v>0</v>
      </c>
      <c r="M5446" s="31">
        <f>ROUND(ROUND(L5446,2)*ROUND(G5446,3),2)</f>
        <v>0</v>
      </c>
      <c r="N5446" s="28" t="s">
        <v>52</v>
      </c>
      <c r="O5446">
        <f>(M5446*21)/100</f>
        <v>0</v>
      </c>
      <c r="P5446" t="s">
        <v>47</v>
      </c>
    </row>
    <row r="5447" spans="1:5" ht="13.2" customHeight="1">
      <c r="A5447" s="32" t="s">
        <v>48</v>
      </c>
      <c r="E5447" s="33" t="s">
        <v>3463</v>
      </c>
    </row>
    <row r="5448" spans="1:5" ht="13.2" customHeight="1">
      <c r="A5448" s="32" t="s">
        <v>49</v>
      </c>
      <c r="E5448" s="34" t="s">
        <v>43</v>
      </c>
    </row>
    <row r="5449" ht="13.2" customHeight="1">
      <c r="E5449" s="33" t="s">
        <v>43</v>
      </c>
    </row>
    <row r="5450" spans="1:16" ht="13.2" customHeight="1">
      <c r="A5450" t="s">
        <v>40</v>
      </c>
      <c r="B5450" s="10" t="s">
        <v>113</v>
      </c>
      <c r="C5450" s="10" t="s">
        <v>3464</v>
      </c>
      <c r="E5450" s="27" t="s">
        <v>3465</v>
      </c>
      <c r="F5450" s="28" t="s">
        <v>67</v>
      </c>
      <c r="G5450" s="29">
        <v>1</v>
      </c>
      <c r="H5450" s="28">
        <v>0.012</v>
      </c>
      <c r="I5450" s="28">
        <f>ROUND(G5450*H5450,6)</f>
        <v>0.012</v>
      </c>
      <c r="L5450" s="30">
        <v>0</v>
      </c>
      <c r="M5450" s="31">
        <f>ROUND(ROUND(L5450,2)*ROUND(G5450,3),2)</f>
        <v>0</v>
      </c>
      <c r="N5450" s="28" t="s">
        <v>57</v>
      </c>
      <c r="O5450">
        <f>(M5450*21)/100</f>
        <v>0</v>
      </c>
      <c r="P5450" t="s">
        <v>47</v>
      </c>
    </row>
    <row r="5451" spans="1:5" ht="13.2" customHeight="1">
      <c r="A5451" s="32" t="s">
        <v>48</v>
      </c>
      <c r="E5451" s="33" t="s">
        <v>3465</v>
      </c>
    </row>
    <row r="5452" spans="1:5" ht="13.2" customHeight="1">
      <c r="A5452" s="32" t="s">
        <v>49</v>
      </c>
      <c r="E5452" s="34" t="s">
        <v>43</v>
      </c>
    </row>
    <row r="5453" ht="13.2" customHeight="1">
      <c r="E5453" s="33" t="s">
        <v>43</v>
      </c>
    </row>
    <row r="5454" spans="1:16" ht="13.2" customHeight="1">
      <c r="A5454" t="s">
        <v>40</v>
      </c>
      <c r="B5454" s="10" t="s">
        <v>118</v>
      </c>
      <c r="C5454" s="10" t="s">
        <v>3466</v>
      </c>
      <c r="E5454" s="27" t="s">
        <v>3467</v>
      </c>
      <c r="F5454" s="28" t="s">
        <v>67</v>
      </c>
      <c r="G5454" s="29">
        <v>2</v>
      </c>
      <c r="H5454" s="28">
        <v>0.0001</v>
      </c>
      <c r="I5454" s="28">
        <f>ROUND(G5454*H5454,6)</f>
        <v>0.0002</v>
      </c>
      <c r="L5454" s="30">
        <v>0</v>
      </c>
      <c r="M5454" s="31">
        <f>ROUND(ROUND(L5454,2)*ROUND(G5454,3),2)</f>
        <v>0</v>
      </c>
      <c r="N5454" s="28" t="s">
        <v>52</v>
      </c>
      <c r="O5454">
        <f>(M5454*21)/100</f>
        <v>0</v>
      </c>
      <c r="P5454" t="s">
        <v>47</v>
      </c>
    </row>
    <row r="5455" spans="1:5" ht="13.2" customHeight="1">
      <c r="A5455" s="32" t="s">
        <v>48</v>
      </c>
      <c r="E5455" s="33" t="s">
        <v>3467</v>
      </c>
    </row>
    <row r="5456" spans="1:5" ht="13.2" customHeight="1">
      <c r="A5456" s="32" t="s">
        <v>49</v>
      </c>
      <c r="E5456" s="34" t="s">
        <v>43</v>
      </c>
    </row>
    <row r="5457" ht="13.2" customHeight="1">
      <c r="E5457" s="33" t="s">
        <v>43</v>
      </c>
    </row>
    <row r="5458" spans="1:16" ht="13.2" customHeight="1">
      <c r="A5458" t="s">
        <v>40</v>
      </c>
      <c r="B5458" s="10" t="s">
        <v>130</v>
      </c>
      <c r="C5458" s="10" t="s">
        <v>3468</v>
      </c>
      <c r="E5458" s="27" t="s">
        <v>3469</v>
      </c>
      <c r="F5458" s="28" t="s">
        <v>67</v>
      </c>
      <c r="G5458" s="29">
        <v>2</v>
      </c>
      <c r="H5458" s="28">
        <v>0.0001</v>
      </c>
      <c r="I5458" s="28">
        <f>ROUND(G5458*H5458,6)</f>
        <v>0.0002</v>
      </c>
      <c r="L5458" s="30">
        <v>0</v>
      </c>
      <c r="M5458" s="31">
        <f>ROUND(ROUND(L5458,2)*ROUND(G5458,3),2)</f>
        <v>0</v>
      </c>
      <c r="N5458" s="28" t="s">
        <v>52</v>
      </c>
      <c r="O5458">
        <f>(M5458*21)/100</f>
        <v>0</v>
      </c>
      <c r="P5458" t="s">
        <v>47</v>
      </c>
    </row>
    <row r="5459" spans="1:5" ht="13.2" customHeight="1">
      <c r="A5459" s="32" t="s">
        <v>48</v>
      </c>
      <c r="E5459" s="33" t="s">
        <v>3469</v>
      </c>
    </row>
    <row r="5460" spans="1:5" ht="13.2" customHeight="1">
      <c r="A5460" s="32" t="s">
        <v>49</v>
      </c>
      <c r="E5460" s="34" t="s">
        <v>43</v>
      </c>
    </row>
    <row r="5461" ht="13.2" customHeight="1">
      <c r="E5461" s="33" t="s">
        <v>43</v>
      </c>
    </row>
    <row r="5462" spans="1:16" ht="13.2" customHeight="1">
      <c r="A5462" t="s">
        <v>40</v>
      </c>
      <c r="B5462" s="10" t="s">
        <v>244</v>
      </c>
      <c r="C5462" s="10" t="s">
        <v>3470</v>
      </c>
      <c r="E5462" s="27" t="s">
        <v>3471</v>
      </c>
      <c r="F5462" s="28" t="s">
        <v>45</v>
      </c>
      <c r="G5462" s="29">
        <v>1</v>
      </c>
      <c r="H5462" s="28">
        <v>0</v>
      </c>
      <c r="I5462" s="28">
        <f>ROUND(G5462*H5462,6)</f>
        <v>0</v>
      </c>
      <c r="L5462" s="30">
        <v>0</v>
      </c>
      <c r="M5462" s="31">
        <f>ROUND(ROUND(L5462,2)*ROUND(G5462,3),2)</f>
        <v>0</v>
      </c>
      <c r="N5462" s="28" t="s">
        <v>57</v>
      </c>
      <c r="O5462">
        <f>(M5462*21)/100</f>
        <v>0</v>
      </c>
      <c r="P5462" t="s">
        <v>47</v>
      </c>
    </row>
    <row r="5463" spans="1:5" ht="13.2" customHeight="1">
      <c r="A5463" s="32" t="s">
        <v>48</v>
      </c>
      <c r="E5463" s="33" t="s">
        <v>3471</v>
      </c>
    </row>
    <row r="5464" spans="1:5" ht="13.2" customHeight="1">
      <c r="A5464" s="32" t="s">
        <v>49</v>
      </c>
      <c r="E5464" s="34" t="s">
        <v>43</v>
      </c>
    </row>
    <row r="5465" ht="13.2" customHeight="1">
      <c r="E5465" s="33" t="s">
        <v>43</v>
      </c>
    </row>
    <row r="5466" spans="1:16" ht="13.2" customHeight="1">
      <c r="A5466" t="s">
        <v>40</v>
      </c>
      <c r="B5466" s="10" t="s">
        <v>248</v>
      </c>
      <c r="C5466" s="10" t="s">
        <v>3472</v>
      </c>
      <c r="E5466" s="27" t="s">
        <v>3473</v>
      </c>
      <c r="F5466" s="28" t="s">
        <v>45</v>
      </c>
      <c r="G5466" s="29">
        <v>1</v>
      </c>
      <c r="H5466" s="28">
        <v>0</v>
      </c>
      <c r="I5466" s="28">
        <f>ROUND(G5466*H5466,6)</f>
        <v>0</v>
      </c>
      <c r="L5466" s="30">
        <v>0</v>
      </c>
      <c r="M5466" s="31">
        <f>ROUND(ROUND(L5466,2)*ROUND(G5466,3),2)</f>
        <v>0</v>
      </c>
      <c r="N5466" s="28" t="s">
        <v>57</v>
      </c>
      <c r="O5466">
        <f>(M5466*21)/100</f>
        <v>0</v>
      </c>
      <c r="P5466" t="s">
        <v>47</v>
      </c>
    </row>
    <row r="5467" spans="1:5" ht="13.2" customHeight="1">
      <c r="A5467" s="32" t="s">
        <v>48</v>
      </c>
      <c r="E5467" s="33" t="s">
        <v>3473</v>
      </c>
    </row>
    <row r="5468" spans="1:5" ht="13.2" customHeight="1">
      <c r="A5468" s="32" t="s">
        <v>49</v>
      </c>
      <c r="E5468" s="34" t="s">
        <v>43</v>
      </c>
    </row>
    <row r="5469" ht="13.2" customHeight="1">
      <c r="E5469" s="33" t="s">
        <v>43</v>
      </c>
    </row>
    <row r="5470" spans="1:16" ht="13.2" customHeight="1">
      <c r="A5470" t="s">
        <v>40</v>
      </c>
      <c r="B5470" s="10" t="s">
        <v>257</v>
      </c>
      <c r="C5470" s="10" t="s">
        <v>3474</v>
      </c>
      <c r="E5470" s="27" t="s">
        <v>3475</v>
      </c>
      <c r="F5470" s="28" t="s">
        <v>81</v>
      </c>
      <c r="G5470" s="29">
        <v>14.7</v>
      </c>
      <c r="H5470" s="28">
        <v>0.0013</v>
      </c>
      <c r="I5470" s="28">
        <f>ROUND(G5470*H5470,6)</f>
        <v>0.01911</v>
      </c>
      <c r="L5470" s="30">
        <v>0</v>
      </c>
      <c r="M5470" s="31">
        <f>ROUND(ROUND(L5470,2)*ROUND(G5470,3),2)</f>
        <v>0</v>
      </c>
      <c r="N5470" s="28" t="s">
        <v>52</v>
      </c>
      <c r="O5470">
        <f>(M5470*21)/100</f>
        <v>0</v>
      </c>
      <c r="P5470" t="s">
        <v>47</v>
      </c>
    </row>
    <row r="5471" spans="1:5" ht="13.2" customHeight="1">
      <c r="A5471" s="32" t="s">
        <v>48</v>
      </c>
      <c r="E5471" s="33" t="s">
        <v>3475</v>
      </c>
    </row>
    <row r="5472" spans="1:5" ht="13.2" customHeight="1">
      <c r="A5472" s="32" t="s">
        <v>49</v>
      </c>
      <c r="E5472" s="34" t="s">
        <v>43</v>
      </c>
    </row>
    <row r="5473" ht="13.2" customHeight="1">
      <c r="E5473" s="33" t="s">
        <v>43</v>
      </c>
    </row>
    <row r="5474" spans="1:16" ht="13.2" customHeight="1">
      <c r="A5474" t="s">
        <v>40</v>
      </c>
      <c r="B5474" s="10" t="s">
        <v>1247</v>
      </c>
      <c r="C5474" s="10" t="s">
        <v>3476</v>
      </c>
      <c r="E5474" s="27" t="s">
        <v>3477</v>
      </c>
      <c r="F5474" s="28" t="s">
        <v>81</v>
      </c>
      <c r="G5474" s="29">
        <v>3.15</v>
      </c>
      <c r="H5474" s="28">
        <v>0.0013</v>
      </c>
      <c r="I5474" s="28">
        <f>ROUND(G5474*H5474,6)</f>
        <v>0.004095</v>
      </c>
      <c r="L5474" s="30">
        <v>0</v>
      </c>
      <c r="M5474" s="31">
        <f>ROUND(ROUND(L5474,2)*ROUND(G5474,3),2)</f>
        <v>0</v>
      </c>
      <c r="N5474" s="28" t="s">
        <v>57</v>
      </c>
      <c r="O5474">
        <f>(M5474*21)/100</f>
        <v>0</v>
      </c>
      <c r="P5474" t="s">
        <v>47</v>
      </c>
    </row>
    <row r="5475" spans="1:5" ht="13.2" customHeight="1">
      <c r="A5475" s="32" t="s">
        <v>48</v>
      </c>
      <c r="E5475" s="33" t="s">
        <v>3477</v>
      </c>
    </row>
    <row r="5476" spans="1:5" ht="79.2" customHeight="1">
      <c r="A5476" s="32" t="s">
        <v>49</v>
      </c>
      <c r="E5476" s="34" t="s">
        <v>3478</v>
      </c>
    </row>
    <row r="5477" ht="13.2" customHeight="1">
      <c r="E5477" s="33" t="s">
        <v>43</v>
      </c>
    </row>
    <row r="5478" spans="1:16" ht="13.2" customHeight="1">
      <c r="A5478" t="s">
        <v>40</v>
      </c>
      <c r="B5478" s="10" t="s">
        <v>1252</v>
      </c>
      <c r="C5478" s="10" t="s">
        <v>3479</v>
      </c>
      <c r="E5478" s="27" t="s">
        <v>3480</v>
      </c>
      <c r="F5478" s="28" t="s">
        <v>81</v>
      </c>
      <c r="G5478" s="29">
        <v>14.7</v>
      </c>
      <c r="H5478" s="28">
        <v>0.0013</v>
      </c>
      <c r="I5478" s="28">
        <f>ROUND(G5478*H5478,6)</f>
        <v>0.01911</v>
      </c>
      <c r="L5478" s="30">
        <v>0</v>
      </c>
      <c r="M5478" s="31">
        <f>ROUND(ROUND(L5478,2)*ROUND(G5478,3),2)</f>
        <v>0</v>
      </c>
      <c r="N5478" s="28" t="s">
        <v>57</v>
      </c>
      <c r="O5478">
        <f>(M5478*21)/100</f>
        <v>0</v>
      </c>
      <c r="P5478" t="s">
        <v>47</v>
      </c>
    </row>
    <row r="5479" spans="1:5" ht="13.2" customHeight="1">
      <c r="A5479" s="32" t="s">
        <v>48</v>
      </c>
      <c r="E5479" s="33" t="s">
        <v>3480</v>
      </c>
    </row>
    <row r="5480" spans="1:5" ht="13.2" customHeight="1">
      <c r="A5480" s="32" t="s">
        <v>49</v>
      </c>
      <c r="E5480" s="34" t="s">
        <v>43</v>
      </c>
    </row>
    <row r="5481" ht="13.2" customHeight="1">
      <c r="E5481" s="33" t="s">
        <v>43</v>
      </c>
    </row>
    <row r="5482" spans="1:16" ht="13.2" customHeight="1">
      <c r="A5482" t="s">
        <v>40</v>
      </c>
      <c r="B5482" s="10" t="s">
        <v>1269</v>
      </c>
      <c r="C5482" s="10" t="s">
        <v>3481</v>
      </c>
      <c r="E5482" s="27" t="s">
        <v>3482</v>
      </c>
      <c r="F5482" s="28" t="s">
        <v>67</v>
      </c>
      <c r="G5482" s="29">
        <v>1</v>
      </c>
      <c r="H5482" s="28">
        <v>0.001</v>
      </c>
      <c r="I5482" s="28">
        <f>ROUND(G5482*H5482,6)</f>
        <v>0.001</v>
      </c>
      <c r="L5482" s="30">
        <v>0</v>
      </c>
      <c r="M5482" s="31">
        <f>ROUND(ROUND(L5482,2)*ROUND(G5482,3),2)</f>
        <v>0</v>
      </c>
      <c r="N5482" s="28" t="s">
        <v>52</v>
      </c>
      <c r="O5482">
        <f>(M5482*21)/100</f>
        <v>0</v>
      </c>
      <c r="P5482" t="s">
        <v>47</v>
      </c>
    </row>
    <row r="5483" spans="1:5" ht="13.2" customHeight="1">
      <c r="A5483" s="32" t="s">
        <v>48</v>
      </c>
      <c r="E5483" s="33" t="s">
        <v>3482</v>
      </c>
    </row>
    <row r="5484" spans="1:5" ht="13.2" customHeight="1">
      <c r="A5484" s="32" t="s">
        <v>49</v>
      </c>
      <c r="E5484" s="34" t="s">
        <v>43</v>
      </c>
    </row>
    <row r="5485" ht="13.2" customHeight="1">
      <c r="E5485" s="33" t="s">
        <v>43</v>
      </c>
    </row>
    <row r="5486" spans="1:16" ht="13.2" customHeight="1">
      <c r="A5486" t="s">
        <v>40</v>
      </c>
      <c r="B5486" s="10" t="s">
        <v>1259</v>
      </c>
      <c r="C5486" s="10" t="s">
        <v>3483</v>
      </c>
      <c r="E5486" s="27" t="s">
        <v>3484</v>
      </c>
      <c r="F5486" s="28" t="s">
        <v>67</v>
      </c>
      <c r="G5486" s="29">
        <v>1</v>
      </c>
      <c r="H5486" s="28">
        <v>0.0018</v>
      </c>
      <c r="I5486" s="28">
        <f>ROUND(G5486*H5486,6)</f>
        <v>0.0018</v>
      </c>
      <c r="L5486" s="30">
        <v>0</v>
      </c>
      <c r="M5486" s="31">
        <f>ROUND(ROUND(L5486,2)*ROUND(G5486,3),2)</f>
        <v>0</v>
      </c>
      <c r="N5486" s="28" t="s">
        <v>52</v>
      </c>
      <c r="O5486">
        <f>(M5486*21)/100</f>
        <v>0</v>
      </c>
      <c r="P5486" t="s">
        <v>47</v>
      </c>
    </row>
    <row r="5487" spans="1:5" ht="13.2" customHeight="1">
      <c r="A5487" s="32" t="s">
        <v>48</v>
      </c>
      <c r="E5487" s="33" t="s">
        <v>3484</v>
      </c>
    </row>
    <row r="5488" spans="1:5" ht="13.2" customHeight="1">
      <c r="A5488" s="32" t="s">
        <v>49</v>
      </c>
      <c r="E5488" s="34" t="s">
        <v>43</v>
      </c>
    </row>
    <row r="5489" ht="13.2" customHeight="1">
      <c r="E5489" s="33" t="s">
        <v>43</v>
      </c>
    </row>
    <row r="5490" spans="1:16" ht="13.2" customHeight="1">
      <c r="A5490" t="s">
        <v>40</v>
      </c>
      <c r="B5490" s="10" t="s">
        <v>107</v>
      </c>
      <c r="C5490" s="10" t="s">
        <v>3485</v>
      </c>
      <c r="E5490" s="27" t="s">
        <v>3486</v>
      </c>
      <c r="F5490" s="28" t="s">
        <v>67</v>
      </c>
      <c r="G5490" s="29">
        <v>4</v>
      </c>
      <c r="H5490" s="28">
        <v>0.0015</v>
      </c>
      <c r="I5490" s="28">
        <f>ROUND(G5490*H5490,6)</f>
        <v>0.006</v>
      </c>
      <c r="L5490" s="30">
        <v>0</v>
      </c>
      <c r="M5490" s="31">
        <f>ROUND(ROUND(L5490,2)*ROUND(G5490,3),2)</f>
        <v>0</v>
      </c>
      <c r="N5490" s="28" t="s">
        <v>57</v>
      </c>
      <c r="O5490">
        <f>(M5490*21)/100</f>
        <v>0</v>
      </c>
      <c r="P5490" t="s">
        <v>47</v>
      </c>
    </row>
    <row r="5491" spans="1:5" ht="13.2" customHeight="1">
      <c r="A5491" s="32" t="s">
        <v>48</v>
      </c>
      <c r="E5491" s="33" t="s">
        <v>3486</v>
      </c>
    </row>
    <row r="5492" spans="1:5" ht="13.2" customHeight="1">
      <c r="A5492" s="32" t="s">
        <v>49</v>
      </c>
      <c r="E5492" s="34" t="s">
        <v>43</v>
      </c>
    </row>
    <row r="5493" ht="13.2" customHeight="1">
      <c r="E5493" s="33" t="s">
        <v>43</v>
      </c>
    </row>
    <row r="5494" spans="1:16" ht="13.2" customHeight="1">
      <c r="A5494" t="s">
        <v>40</v>
      </c>
      <c r="B5494" s="10" t="s">
        <v>102</v>
      </c>
      <c r="C5494" s="10" t="s">
        <v>3487</v>
      </c>
      <c r="E5494" s="27" t="s">
        <v>3488</v>
      </c>
      <c r="F5494" s="28" t="s">
        <v>67</v>
      </c>
      <c r="G5494" s="29">
        <v>4</v>
      </c>
      <c r="H5494" s="28">
        <v>0</v>
      </c>
      <c r="I5494" s="28">
        <f>ROUND(G5494*H5494,6)</f>
        <v>0</v>
      </c>
      <c r="L5494" s="30">
        <v>0</v>
      </c>
      <c r="M5494" s="31">
        <f>ROUND(ROUND(L5494,2)*ROUND(G5494,3),2)</f>
        <v>0</v>
      </c>
      <c r="N5494" s="28" t="s">
        <v>52</v>
      </c>
      <c r="O5494">
        <f>(M5494*21)/100</f>
        <v>0</v>
      </c>
      <c r="P5494" t="s">
        <v>47</v>
      </c>
    </row>
    <row r="5495" spans="1:5" ht="13.2" customHeight="1">
      <c r="A5495" s="32" t="s">
        <v>48</v>
      </c>
      <c r="E5495" s="33" t="s">
        <v>3488</v>
      </c>
    </row>
    <row r="5496" spans="1:5" ht="39.6" customHeight="1">
      <c r="A5496" s="32" t="s">
        <v>49</v>
      </c>
      <c r="E5496" s="34" t="s">
        <v>3489</v>
      </c>
    </row>
    <row r="5497" ht="13.2" customHeight="1">
      <c r="E5497" s="33" t="s">
        <v>43</v>
      </c>
    </row>
    <row r="5498" spans="1:16" ht="13.2" customHeight="1">
      <c r="A5498" t="s">
        <v>40</v>
      </c>
      <c r="B5498" s="10" t="s">
        <v>110</v>
      </c>
      <c r="C5498" s="10" t="s">
        <v>3490</v>
      </c>
      <c r="E5498" s="27" t="s">
        <v>3491</v>
      </c>
      <c r="F5498" s="28" t="s">
        <v>67</v>
      </c>
      <c r="G5498" s="29">
        <v>1</v>
      </c>
      <c r="H5498" s="28">
        <v>0</v>
      </c>
      <c r="I5498" s="28">
        <f>ROUND(G5498*H5498,6)</f>
        <v>0</v>
      </c>
      <c r="L5498" s="30">
        <v>0</v>
      </c>
      <c r="M5498" s="31">
        <f>ROUND(ROUND(L5498,2)*ROUND(G5498,3),2)</f>
        <v>0</v>
      </c>
      <c r="N5498" s="28" t="s">
        <v>52</v>
      </c>
      <c r="O5498">
        <f>(M5498*21)/100</f>
        <v>0</v>
      </c>
      <c r="P5498" t="s">
        <v>47</v>
      </c>
    </row>
    <row r="5499" spans="1:5" ht="13.2" customHeight="1">
      <c r="A5499" s="32" t="s">
        <v>48</v>
      </c>
      <c r="E5499" s="33" t="s">
        <v>3491</v>
      </c>
    </row>
    <row r="5500" spans="1:5" ht="13.2" customHeight="1">
      <c r="A5500" s="32" t="s">
        <v>49</v>
      </c>
      <c r="E5500" s="34" t="s">
        <v>3492</v>
      </c>
    </row>
    <row r="5501" ht="13.2" customHeight="1">
      <c r="E5501" s="33" t="s">
        <v>43</v>
      </c>
    </row>
    <row r="5502" spans="1:16" ht="13.2" customHeight="1">
      <c r="A5502" t="s">
        <v>40</v>
      </c>
      <c r="B5502" s="10" t="s">
        <v>124</v>
      </c>
      <c r="C5502" s="10" t="s">
        <v>3493</v>
      </c>
      <c r="E5502" s="27" t="s">
        <v>3494</v>
      </c>
      <c r="F5502" s="28" t="s">
        <v>67</v>
      </c>
      <c r="G5502" s="29">
        <v>1</v>
      </c>
      <c r="H5502" s="28">
        <v>0</v>
      </c>
      <c r="I5502" s="28">
        <f>ROUND(G5502*H5502,6)</f>
        <v>0</v>
      </c>
      <c r="L5502" s="30">
        <v>0</v>
      </c>
      <c r="M5502" s="31">
        <f>ROUND(ROUND(L5502,2)*ROUND(G5502,3),2)</f>
        <v>0</v>
      </c>
      <c r="N5502" s="28" t="s">
        <v>52</v>
      </c>
      <c r="O5502">
        <f>(M5502*21)/100</f>
        <v>0</v>
      </c>
      <c r="P5502" t="s">
        <v>47</v>
      </c>
    </row>
    <row r="5503" spans="1:5" ht="13.2" customHeight="1">
      <c r="A5503" s="32" t="s">
        <v>48</v>
      </c>
      <c r="E5503" s="33" t="s">
        <v>3494</v>
      </c>
    </row>
    <row r="5504" spans="1:5" ht="13.2" customHeight="1">
      <c r="A5504" s="32" t="s">
        <v>49</v>
      </c>
      <c r="E5504" s="34" t="s">
        <v>3495</v>
      </c>
    </row>
    <row r="5505" ht="13.2" customHeight="1">
      <c r="E5505" s="33" t="s">
        <v>43</v>
      </c>
    </row>
    <row r="5506" spans="1:16" ht="13.2" customHeight="1">
      <c r="A5506" t="s">
        <v>40</v>
      </c>
      <c r="B5506" s="10" t="s">
        <v>134</v>
      </c>
      <c r="C5506" s="10" t="s">
        <v>3496</v>
      </c>
      <c r="E5506" s="27" t="s">
        <v>3497</v>
      </c>
      <c r="F5506" s="28" t="s">
        <v>67</v>
      </c>
      <c r="G5506" s="29">
        <v>4</v>
      </c>
      <c r="H5506" s="28">
        <v>0</v>
      </c>
      <c r="I5506" s="28">
        <f>ROUND(G5506*H5506,6)</f>
        <v>0</v>
      </c>
      <c r="L5506" s="30">
        <v>0</v>
      </c>
      <c r="M5506" s="31">
        <f>ROUND(ROUND(L5506,2)*ROUND(G5506,3),2)</f>
        <v>0</v>
      </c>
      <c r="N5506" s="28" t="s">
        <v>52</v>
      </c>
      <c r="O5506">
        <f>(M5506*21)/100</f>
        <v>0</v>
      </c>
      <c r="P5506" t="s">
        <v>47</v>
      </c>
    </row>
    <row r="5507" spans="1:5" ht="13.2" customHeight="1">
      <c r="A5507" s="32" t="s">
        <v>48</v>
      </c>
      <c r="E5507" s="33" t="s">
        <v>3497</v>
      </c>
    </row>
    <row r="5508" spans="1:5" ht="66" customHeight="1">
      <c r="A5508" s="32" t="s">
        <v>49</v>
      </c>
      <c r="E5508" s="34" t="s">
        <v>3498</v>
      </c>
    </row>
    <row r="5509" ht="13.2" customHeight="1">
      <c r="E5509" s="33" t="s">
        <v>43</v>
      </c>
    </row>
    <row r="5510" spans="1:16" ht="13.2" customHeight="1">
      <c r="A5510" t="s">
        <v>40</v>
      </c>
      <c r="B5510" s="10" t="s">
        <v>137</v>
      </c>
      <c r="C5510" s="10" t="s">
        <v>3499</v>
      </c>
      <c r="E5510" s="27" t="s">
        <v>3500</v>
      </c>
      <c r="F5510" s="28" t="s">
        <v>67</v>
      </c>
      <c r="G5510" s="29">
        <v>2</v>
      </c>
      <c r="H5510" s="28">
        <v>0</v>
      </c>
      <c r="I5510" s="28">
        <f>ROUND(G5510*H5510,6)</f>
        <v>0</v>
      </c>
      <c r="L5510" s="30">
        <v>0</v>
      </c>
      <c r="M5510" s="31">
        <f>ROUND(ROUND(L5510,2)*ROUND(G5510,3),2)</f>
        <v>0</v>
      </c>
      <c r="N5510" s="28" t="s">
        <v>52</v>
      </c>
      <c r="O5510">
        <f>(M5510*21)/100</f>
        <v>0</v>
      </c>
      <c r="P5510" t="s">
        <v>47</v>
      </c>
    </row>
    <row r="5511" spans="1:5" ht="13.2" customHeight="1">
      <c r="A5511" s="32" t="s">
        <v>48</v>
      </c>
      <c r="E5511" s="33" t="s">
        <v>3500</v>
      </c>
    </row>
    <row r="5512" spans="1:5" ht="13.2" customHeight="1">
      <c r="A5512" s="32" t="s">
        <v>49</v>
      </c>
      <c r="E5512" s="34" t="s">
        <v>43</v>
      </c>
    </row>
    <row r="5513" ht="13.2" customHeight="1">
      <c r="E5513" s="33" t="s">
        <v>43</v>
      </c>
    </row>
    <row r="5514" spans="1:16" ht="13.2" customHeight="1">
      <c r="A5514" t="s">
        <v>40</v>
      </c>
      <c r="B5514" s="10" t="s">
        <v>233</v>
      </c>
      <c r="C5514" s="10" t="s">
        <v>3501</v>
      </c>
      <c r="E5514" s="27" t="s">
        <v>3502</v>
      </c>
      <c r="F5514" s="28" t="s">
        <v>67</v>
      </c>
      <c r="G5514" s="29">
        <v>2</v>
      </c>
      <c r="H5514" s="28">
        <v>0</v>
      </c>
      <c r="I5514" s="28">
        <f>ROUND(G5514*H5514,6)</f>
        <v>0</v>
      </c>
      <c r="L5514" s="30">
        <v>0</v>
      </c>
      <c r="M5514" s="31">
        <f>ROUND(ROUND(L5514,2)*ROUND(G5514,3),2)</f>
        <v>0</v>
      </c>
      <c r="N5514" s="28" t="s">
        <v>52</v>
      </c>
      <c r="O5514">
        <f>(M5514*21)/100</f>
        <v>0</v>
      </c>
      <c r="P5514" t="s">
        <v>47</v>
      </c>
    </row>
    <row r="5515" spans="1:5" ht="13.2" customHeight="1">
      <c r="A5515" s="32" t="s">
        <v>48</v>
      </c>
      <c r="E5515" s="33" t="s">
        <v>3502</v>
      </c>
    </row>
    <row r="5516" spans="1:5" ht="13.2" customHeight="1">
      <c r="A5516" s="32" t="s">
        <v>49</v>
      </c>
      <c r="E5516" s="34" t="s">
        <v>43</v>
      </c>
    </row>
    <row r="5517" ht="13.2" customHeight="1">
      <c r="E5517" s="33" t="s">
        <v>43</v>
      </c>
    </row>
    <row r="5518" spans="1:16" ht="13.2" customHeight="1">
      <c r="A5518" t="s">
        <v>40</v>
      </c>
      <c r="B5518" s="10" t="s">
        <v>240</v>
      </c>
      <c r="C5518" s="10" t="s">
        <v>3503</v>
      </c>
      <c r="E5518" s="27" t="s">
        <v>3504</v>
      </c>
      <c r="F5518" s="28" t="s">
        <v>67</v>
      </c>
      <c r="G5518" s="29">
        <v>2</v>
      </c>
      <c r="H5518" s="28">
        <v>0</v>
      </c>
      <c r="I5518" s="28">
        <f>ROUND(G5518*H5518,6)</f>
        <v>0</v>
      </c>
      <c r="L5518" s="30">
        <v>0</v>
      </c>
      <c r="M5518" s="31">
        <f>ROUND(ROUND(L5518,2)*ROUND(G5518,3),2)</f>
        <v>0</v>
      </c>
      <c r="N5518" s="28" t="s">
        <v>52</v>
      </c>
      <c r="O5518">
        <f>(M5518*21)/100</f>
        <v>0</v>
      </c>
      <c r="P5518" t="s">
        <v>47</v>
      </c>
    </row>
    <row r="5519" spans="1:5" ht="13.2" customHeight="1">
      <c r="A5519" s="32" t="s">
        <v>48</v>
      </c>
      <c r="E5519" s="33" t="s">
        <v>3504</v>
      </c>
    </row>
    <row r="5520" spans="1:5" ht="66" customHeight="1">
      <c r="A5520" s="32" t="s">
        <v>49</v>
      </c>
      <c r="E5520" s="34" t="s">
        <v>3505</v>
      </c>
    </row>
    <row r="5521" ht="13.2" customHeight="1">
      <c r="E5521" s="33" t="s">
        <v>43</v>
      </c>
    </row>
    <row r="5522" spans="1:16" ht="13.2" customHeight="1">
      <c r="A5522" t="s">
        <v>40</v>
      </c>
      <c r="B5522" s="10" t="s">
        <v>252</v>
      </c>
      <c r="C5522" s="10" t="s">
        <v>3506</v>
      </c>
      <c r="E5522" s="27" t="s">
        <v>3507</v>
      </c>
      <c r="F5522" s="28" t="s">
        <v>81</v>
      </c>
      <c r="G5522" s="29">
        <v>14</v>
      </c>
      <c r="H5522" s="28">
        <v>0</v>
      </c>
      <c r="I5522" s="28">
        <f>ROUND(G5522*H5522,6)</f>
        <v>0</v>
      </c>
      <c r="L5522" s="30">
        <v>0</v>
      </c>
      <c r="M5522" s="31">
        <f>ROUND(ROUND(L5522,2)*ROUND(G5522,3),2)</f>
        <v>0</v>
      </c>
      <c r="N5522" s="28" t="s">
        <v>52</v>
      </c>
      <c r="O5522">
        <f>(M5522*21)/100</f>
        <v>0</v>
      </c>
      <c r="P5522" t="s">
        <v>47</v>
      </c>
    </row>
    <row r="5523" spans="1:5" ht="13.2" customHeight="1">
      <c r="A5523" s="32" t="s">
        <v>48</v>
      </c>
      <c r="E5523" s="33" t="s">
        <v>3507</v>
      </c>
    </row>
    <row r="5524" spans="1:5" ht="66" customHeight="1">
      <c r="A5524" s="32" t="s">
        <v>49</v>
      </c>
      <c r="E5524" s="34" t="s">
        <v>3508</v>
      </c>
    </row>
    <row r="5525" ht="13.2" customHeight="1">
      <c r="E5525" s="33" t="s">
        <v>43</v>
      </c>
    </row>
    <row r="5526" spans="1:16" ht="13.2" customHeight="1">
      <c r="A5526" t="s">
        <v>40</v>
      </c>
      <c r="B5526" s="10" t="s">
        <v>262</v>
      </c>
      <c r="C5526" s="10" t="s">
        <v>3509</v>
      </c>
      <c r="E5526" s="27" t="s">
        <v>3510</v>
      </c>
      <c r="F5526" s="28" t="s">
        <v>81</v>
      </c>
      <c r="G5526" s="29">
        <v>17</v>
      </c>
      <c r="H5526" s="28">
        <v>0</v>
      </c>
      <c r="I5526" s="28">
        <f>ROUND(G5526*H5526,6)</f>
        <v>0</v>
      </c>
      <c r="L5526" s="30">
        <v>0</v>
      </c>
      <c r="M5526" s="31">
        <f>ROUND(ROUND(L5526,2)*ROUND(G5526,3),2)</f>
        <v>0</v>
      </c>
      <c r="N5526" s="28" t="s">
        <v>52</v>
      </c>
      <c r="O5526">
        <f>(M5526*21)/100</f>
        <v>0</v>
      </c>
      <c r="P5526" t="s">
        <v>47</v>
      </c>
    </row>
    <row r="5527" spans="1:5" ht="13.2" customHeight="1">
      <c r="A5527" s="32" t="s">
        <v>48</v>
      </c>
      <c r="E5527" s="33" t="s">
        <v>3510</v>
      </c>
    </row>
    <row r="5528" spans="1:5" ht="79.2" customHeight="1">
      <c r="A5528" s="32" t="s">
        <v>49</v>
      </c>
      <c r="E5528" s="34" t="s">
        <v>3511</v>
      </c>
    </row>
    <row r="5529" ht="13.2" customHeight="1">
      <c r="E5529" s="33" t="s">
        <v>43</v>
      </c>
    </row>
    <row r="5530" spans="1:16" ht="13.2" customHeight="1">
      <c r="A5530" t="s">
        <v>40</v>
      </c>
      <c r="B5530" s="10" t="s">
        <v>1256</v>
      </c>
      <c r="C5530" s="10" t="s">
        <v>3512</v>
      </c>
      <c r="E5530" s="27" t="s">
        <v>3513</v>
      </c>
      <c r="F5530" s="28" t="s">
        <v>67</v>
      </c>
      <c r="G5530" s="29">
        <v>1</v>
      </c>
      <c r="H5530" s="28">
        <v>0</v>
      </c>
      <c r="I5530" s="28">
        <f>ROUND(G5530*H5530,6)</f>
        <v>0</v>
      </c>
      <c r="L5530" s="30">
        <v>0</v>
      </c>
      <c r="M5530" s="31">
        <f>ROUND(ROUND(L5530,2)*ROUND(G5530,3),2)</f>
        <v>0</v>
      </c>
      <c r="N5530" s="28" t="s">
        <v>52</v>
      </c>
      <c r="O5530">
        <f>(M5530*21)/100</f>
        <v>0</v>
      </c>
      <c r="P5530" t="s">
        <v>47</v>
      </c>
    </row>
    <row r="5531" spans="1:5" ht="13.2" customHeight="1">
      <c r="A5531" s="32" t="s">
        <v>48</v>
      </c>
      <c r="E5531" s="33" t="s">
        <v>3513</v>
      </c>
    </row>
    <row r="5532" spans="1:5" ht="13.2" customHeight="1">
      <c r="A5532" s="32" t="s">
        <v>49</v>
      </c>
      <c r="E5532" s="34" t="s">
        <v>43</v>
      </c>
    </row>
    <row r="5533" ht="13.2" customHeight="1">
      <c r="E5533" s="33" t="s">
        <v>43</v>
      </c>
    </row>
    <row r="5534" spans="1:16" ht="13.2" customHeight="1">
      <c r="A5534" t="s">
        <v>40</v>
      </c>
      <c r="B5534" s="10" t="s">
        <v>1264</v>
      </c>
      <c r="C5534" s="10" t="s">
        <v>3514</v>
      </c>
      <c r="E5534" s="27" t="s">
        <v>3515</v>
      </c>
      <c r="F5534" s="28" t="s">
        <v>67</v>
      </c>
      <c r="G5534" s="29">
        <v>1</v>
      </c>
      <c r="H5534" s="28">
        <v>0</v>
      </c>
      <c r="I5534" s="28">
        <f>ROUND(G5534*H5534,6)</f>
        <v>0</v>
      </c>
      <c r="L5534" s="30">
        <v>0</v>
      </c>
      <c r="M5534" s="31">
        <f>ROUND(ROUND(L5534,2)*ROUND(G5534,3),2)</f>
        <v>0</v>
      </c>
      <c r="N5534" s="28" t="s">
        <v>52</v>
      </c>
      <c r="O5534">
        <f>(M5534*21)/100</f>
        <v>0</v>
      </c>
      <c r="P5534" t="s">
        <v>47</v>
      </c>
    </row>
    <row r="5535" spans="1:5" ht="13.2" customHeight="1">
      <c r="A5535" s="32" t="s">
        <v>48</v>
      </c>
      <c r="E5535" s="33" t="s">
        <v>3515</v>
      </c>
    </row>
    <row r="5536" spans="1:5" ht="13.2" customHeight="1">
      <c r="A5536" s="32" t="s">
        <v>49</v>
      </c>
      <c r="E5536" s="34" t="s">
        <v>43</v>
      </c>
    </row>
    <row r="5537" ht="13.2" customHeight="1">
      <c r="E5537" s="33" t="s">
        <v>43</v>
      </c>
    </row>
    <row r="5538" spans="1:16" ht="13.2" customHeight="1">
      <c r="A5538" t="s">
        <v>40</v>
      </c>
      <c r="B5538" s="10" t="s">
        <v>1273</v>
      </c>
      <c r="C5538" s="10" t="s">
        <v>3516</v>
      </c>
      <c r="E5538" s="27" t="s">
        <v>3517</v>
      </c>
      <c r="F5538" s="28" t="s">
        <v>81</v>
      </c>
      <c r="G5538" s="29">
        <v>2</v>
      </c>
      <c r="H5538" s="28">
        <v>0</v>
      </c>
      <c r="I5538" s="28">
        <f>ROUND(G5538*H5538,6)</f>
        <v>0</v>
      </c>
      <c r="L5538" s="30">
        <v>0</v>
      </c>
      <c r="M5538" s="31">
        <f>ROUND(ROUND(L5538,2)*ROUND(G5538,3),2)</f>
        <v>0</v>
      </c>
      <c r="N5538" s="28" t="s">
        <v>52</v>
      </c>
      <c r="O5538">
        <f>(M5538*21)/100</f>
        <v>0</v>
      </c>
      <c r="P5538" t="s">
        <v>47</v>
      </c>
    </row>
    <row r="5539" spans="1:5" ht="13.2" customHeight="1">
      <c r="A5539" s="32" t="s">
        <v>48</v>
      </c>
      <c r="E5539" s="33" t="s">
        <v>3517</v>
      </c>
    </row>
    <row r="5540" spans="1:5" ht="13.2" customHeight="1">
      <c r="A5540" s="32" t="s">
        <v>49</v>
      </c>
      <c r="E5540" s="34" t="s">
        <v>43</v>
      </c>
    </row>
    <row r="5541" ht="13.2" customHeight="1">
      <c r="E5541" s="33" t="s">
        <v>43</v>
      </c>
    </row>
    <row r="5542" spans="1:16" ht="13.2" customHeight="1">
      <c r="A5542" t="s">
        <v>40</v>
      </c>
      <c r="B5542" s="10" t="s">
        <v>269</v>
      </c>
      <c r="C5542" s="10" t="s">
        <v>3518</v>
      </c>
      <c r="E5542" s="27" t="s">
        <v>3519</v>
      </c>
      <c r="F5542" s="28" t="s">
        <v>67</v>
      </c>
      <c r="G5542" s="29">
        <v>1</v>
      </c>
      <c r="H5542" s="28">
        <v>0.00052</v>
      </c>
      <c r="I5542" s="28">
        <f>ROUND(G5542*H5542,6)</f>
        <v>0.00052</v>
      </c>
      <c r="L5542" s="30">
        <v>0</v>
      </c>
      <c r="M5542" s="31">
        <f>ROUND(ROUND(L5542,2)*ROUND(G5542,3),2)</f>
        <v>0</v>
      </c>
      <c r="N5542" s="28" t="s">
        <v>52</v>
      </c>
      <c r="O5542">
        <f>(M5542*21)/100</f>
        <v>0</v>
      </c>
      <c r="P5542" t="s">
        <v>47</v>
      </c>
    </row>
    <row r="5543" spans="1:5" ht="13.2" customHeight="1">
      <c r="A5543" s="32" t="s">
        <v>48</v>
      </c>
      <c r="E5543" s="33" t="s">
        <v>3519</v>
      </c>
    </row>
    <row r="5544" spans="1:5" ht="13.2" customHeight="1">
      <c r="A5544" s="32" t="s">
        <v>49</v>
      </c>
      <c r="E5544" s="34" t="s">
        <v>43</v>
      </c>
    </row>
    <row r="5545" ht="13.2" customHeight="1">
      <c r="E5545" s="33" t="s">
        <v>3520</v>
      </c>
    </row>
    <row r="5546" spans="1:16" ht="13.2" customHeight="1">
      <c r="A5546" t="s">
        <v>40</v>
      </c>
      <c r="B5546" s="10" t="s">
        <v>272</v>
      </c>
      <c r="C5546" s="10" t="s">
        <v>3521</v>
      </c>
      <c r="E5546" s="27" t="s">
        <v>3522</v>
      </c>
      <c r="F5546" s="28" t="s">
        <v>67</v>
      </c>
      <c r="G5546" s="29">
        <v>3</v>
      </c>
      <c r="H5546" s="28">
        <v>0.00097</v>
      </c>
      <c r="I5546" s="28">
        <f>ROUND(G5546*H5546,6)</f>
        <v>0.00291</v>
      </c>
      <c r="L5546" s="30">
        <v>0</v>
      </c>
      <c r="M5546" s="31">
        <f>ROUND(ROUND(L5546,2)*ROUND(G5546,3),2)</f>
        <v>0</v>
      </c>
      <c r="N5546" s="28" t="s">
        <v>52</v>
      </c>
      <c r="O5546">
        <f>(M5546*21)/100</f>
        <v>0</v>
      </c>
      <c r="P5546" t="s">
        <v>47</v>
      </c>
    </row>
    <row r="5547" spans="1:5" ht="13.2" customHeight="1">
      <c r="A5547" s="32" t="s">
        <v>48</v>
      </c>
      <c r="E5547" s="33" t="s">
        <v>3522</v>
      </c>
    </row>
    <row r="5548" spans="1:5" ht="13.2" customHeight="1">
      <c r="A5548" s="32" t="s">
        <v>49</v>
      </c>
      <c r="E5548" s="34" t="s">
        <v>43</v>
      </c>
    </row>
    <row r="5549" ht="13.2" customHeight="1">
      <c r="E5549" s="33" t="s">
        <v>3520</v>
      </c>
    </row>
    <row r="5550" spans="1:16" ht="13.2" customHeight="1">
      <c r="A5550" t="s">
        <v>40</v>
      </c>
      <c r="B5550" s="10" t="s">
        <v>337</v>
      </c>
      <c r="C5550" s="10" t="s">
        <v>3523</v>
      </c>
      <c r="E5550" s="27" t="s">
        <v>3524</v>
      </c>
      <c r="F5550" s="28" t="s">
        <v>67</v>
      </c>
      <c r="G5550" s="29">
        <v>1</v>
      </c>
      <c r="H5550" s="28">
        <v>0</v>
      </c>
      <c r="I5550" s="28">
        <f>ROUND(G5550*H5550,6)</f>
        <v>0</v>
      </c>
      <c r="L5550" s="30">
        <v>0</v>
      </c>
      <c r="M5550" s="31">
        <f>ROUND(ROUND(L5550,2)*ROUND(G5550,3),2)</f>
        <v>0</v>
      </c>
      <c r="N5550" s="28" t="s">
        <v>57</v>
      </c>
      <c r="O5550">
        <f>(M5550*21)/100</f>
        <v>0</v>
      </c>
      <c r="P5550" t="s">
        <v>47</v>
      </c>
    </row>
    <row r="5551" spans="1:5" ht="13.2" customHeight="1">
      <c r="A5551" s="32" t="s">
        <v>48</v>
      </c>
      <c r="E5551" s="33" t="s">
        <v>3524</v>
      </c>
    </row>
    <row r="5552" spans="1:5" ht="13.2" customHeight="1">
      <c r="A5552" s="32" t="s">
        <v>49</v>
      </c>
      <c r="E5552" s="34" t="s">
        <v>43</v>
      </c>
    </row>
    <row r="5553" ht="13.2" customHeight="1">
      <c r="E5553" s="33" t="s">
        <v>43</v>
      </c>
    </row>
    <row r="5554" spans="1:16" ht="13.2" customHeight="1">
      <c r="A5554" t="s">
        <v>40</v>
      </c>
      <c r="B5554" s="10" t="s">
        <v>279</v>
      </c>
      <c r="C5554" s="10" t="s">
        <v>3525</v>
      </c>
      <c r="E5554" s="27" t="s">
        <v>3526</v>
      </c>
      <c r="F5554" s="28" t="s">
        <v>67</v>
      </c>
      <c r="G5554" s="29">
        <v>3</v>
      </c>
      <c r="H5554" s="28">
        <v>0</v>
      </c>
      <c r="I5554" s="28">
        <f>ROUND(G5554*H5554,6)</f>
        <v>0</v>
      </c>
      <c r="L5554" s="30">
        <v>0</v>
      </c>
      <c r="M5554" s="31">
        <f>ROUND(ROUND(L5554,2)*ROUND(G5554,3),2)</f>
        <v>0</v>
      </c>
      <c r="N5554" s="28" t="s">
        <v>52</v>
      </c>
      <c r="O5554">
        <f>(M5554*21)/100</f>
        <v>0</v>
      </c>
      <c r="P5554" t="s">
        <v>47</v>
      </c>
    </row>
    <row r="5555" spans="1:5" ht="13.2" customHeight="1">
      <c r="A5555" s="32" t="s">
        <v>48</v>
      </c>
      <c r="E5555" s="33" t="s">
        <v>3526</v>
      </c>
    </row>
    <row r="5556" spans="1:5" ht="39.6" customHeight="1">
      <c r="A5556" s="32" t="s">
        <v>49</v>
      </c>
      <c r="E5556" s="34" t="s">
        <v>3527</v>
      </c>
    </row>
    <row r="5557" ht="13.2" customHeight="1">
      <c r="E5557" s="33" t="s">
        <v>43</v>
      </c>
    </row>
    <row r="5558" spans="1:16" ht="13.2" customHeight="1">
      <c r="A5558" t="s">
        <v>40</v>
      </c>
      <c r="B5558" s="10" t="s">
        <v>304</v>
      </c>
      <c r="C5558" s="10" t="s">
        <v>3528</v>
      </c>
      <c r="E5558" s="27" t="s">
        <v>3529</v>
      </c>
      <c r="F5558" s="28" t="s">
        <v>67</v>
      </c>
      <c r="G5558" s="29">
        <v>1</v>
      </c>
      <c r="H5558" s="28">
        <v>0</v>
      </c>
      <c r="I5558" s="28">
        <f>ROUND(G5558*H5558,6)</f>
        <v>0</v>
      </c>
      <c r="L5558" s="30">
        <v>0</v>
      </c>
      <c r="M5558" s="31">
        <f>ROUND(ROUND(L5558,2)*ROUND(G5558,3),2)</f>
        <v>0</v>
      </c>
      <c r="N5558" s="28" t="s">
        <v>52</v>
      </c>
      <c r="O5558">
        <f>(M5558*21)/100</f>
        <v>0</v>
      </c>
      <c r="P5558" t="s">
        <v>47</v>
      </c>
    </row>
    <row r="5559" spans="1:5" ht="13.2" customHeight="1">
      <c r="A5559" s="32" t="s">
        <v>48</v>
      </c>
      <c r="E5559" s="33" t="s">
        <v>3529</v>
      </c>
    </row>
    <row r="5560" spans="1:5" ht="13.2" customHeight="1">
      <c r="A5560" s="32" t="s">
        <v>49</v>
      </c>
      <c r="E5560" s="34" t="s">
        <v>43</v>
      </c>
    </row>
    <row r="5561" ht="13.2" customHeight="1">
      <c r="E5561" s="33" t="s">
        <v>43</v>
      </c>
    </row>
    <row r="5562" spans="1:16" ht="13.2" customHeight="1">
      <c r="A5562" t="s">
        <v>40</v>
      </c>
      <c r="B5562" s="10" t="s">
        <v>313</v>
      </c>
      <c r="C5562" s="10" t="s">
        <v>3530</v>
      </c>
      <c r="E5562" s="27" t="s">
        <v>3531</v>
      </c>
      <c r="F5562" s="28" t="s">
        <v>67</v>
      </c>
      <c r="G5562" s="29">
        <v>1</v>
      </c>
      <c r="H5562" s="28">
        <v>0</v>
      </c>
      <c r="I5562" s="28">
        <f>ROUND(G5562*H5562,6)</f>
        <v>0</v>
      </c>
      <c r="L5562" s="30">
        <v>0</v>
      </c>
      <c r="M5562" s="31">
        <f>ROUND(ROUND(L5562,2)*ROUND(G5562,3),2)</f>
        <v>0</v>
      </c>
      <c r="N5562" s="28" t="s">
        <v>52</v>
      </c>
      <c r="O5562">
        <f>(M5562*21)/100</f>
        <v>0</v>
      </c>
      <c r="P5562" t="s">
        <v>47</v>
      </c>
    </row>
    <row r="5563" spans="1:5" ht="13.2" customHeight="1">
      <c r="A5563" s="32" t="s">
        <v>48</v>
      </c>
      <c r="E5563" s="33" t="s">
        <v>3531</v>
      </c>
    </row>
    <row r="5564" spans="1:5" ht="13.2" customHeight="1">
      <c r="A5564" s="32" t="s">
        <v>49</v>
      </c>
      <c r="E5564" s="34" t="s">
        <v>3532</v>
      </c>
    </row>
    <row r="5565" ht="13.2" customHeight="1">
      <c r="E5565" s="33" t="s">
        <v>43</v>
      </c>
    </row>
    <row r="5566" spans="1:16" ht="13.2" customHeight="1">
      <c r="A5566" t="s">
        <v>40</v>
      </c>
      <c r="B5566" s="10" t="s">
        <v>324</v>
      </c>
      <c r="C5566" s="10" t="s">
        <v>3533</v>
      </c>
      <c r="E5566" s="27" t="s">
        <v>3534</v>
      </c>
      <c r="F5566" s="28" t="s">
        <v>81</v>
      </c>
      <c r="G5566" s="29">
        <v>10</v>
      </c>
      <c r="H5566" s="28">
        <v>0</v>
      </c>
      <c r="I5566" s="28">
        <f>ROUND(G5566*H5566,6)</f>
        <v>0</v>
      </c>
      <c r="L5566" s="30">
        <v>0</v>
      </c>
      <c r="M5566" s="31">
        <f>ROUND(ROUND(L5566,2)*ROUND(G5566,3),2)</f>
        <v>0</v>
      </c>
      <c r="N5566" s="28" t="s">
        <v>52</v>
      </c>
      <c r="O5566">
        <f>(M5566*21)/100</f>
        <v>0</v>
      </c>
      <c r="P5566" t="s">
        <v>47</v>
      </c>
    </row>
    <row r="5567" spans="1:5" ht="13.2" customHeight="1">
      <c r="A5567" s="32" t="s">
        <v>48</v>
      </c>
      <c r="E5567" s="33" t="s">
        <v>3534</v>
      </c>
    </row>
    <row r="5568" spans="1:5" ht="13.2" customHeight="1">
      <c r="A5568" s="32" t="s">
        <v>49</v>
      </c>
      <c r="E5568" s="34" t="s">
        <v>43</v>
      </c>
    </row>
    <row r="5569" ht="13.2" customHeight="1">
      <c r="E5569" s="33" t="s">
        <v>43</v>
      </c>
    </row>
    <row r="5570" spans="1:16" ht="13.2" customHeight="1">
      <c r="A5570" t="s">
        <v>40</v>
      </c>
      <c r="B5570" s="10" t="s">
        <v>328</v>
      </c>
      <c r="C5570" s="10" t="s">
        <v>3535</v>
      </c>
      <c r="E5570" s="27" t="s">
        <v>3536</v>
      </c>
      <c r="F5570" s="28" t="s">
        <v>81</v>
      </c>
      <c r="G5570" s="29">
        <v>20</v>
      </c>
      <c r="H5570" s="28">
        <v>0</v>
      </c>
      <c r="I5570" s="28">
        <f>ROUND(G5570*H5570,6)</f>
        <v>0</v>
      </c>
      <c r="L5570" s="30">
        <v>0</v>
      </c>
      <c r="M5570" s="31">
        <f>ROUND(ROUND(L5570,2)*ROUND(G5570,3),2)</f>
        <v>0</v>
      </c>
      <c r="N5570" s="28" t="s">
        <v>52</v>
      </c>
      <c r="O5570">
        <f>(M5570*21)/100</f>
        <v>0</v>
      </c>
      <c r="P5570" t="s">
        <v>47</v>
      </c>
    </row>
    <row r="5571" spans="1:5" ht="13.2" customHeight="1">
      <c r="A5571" s="32" t="s">
        <v>48</v>
      </c>
      <c r="E5571" s="33" t="s">
        <v>3536</v>
      </c>
    </row>
    <row r="5572" spans="1:5" ht="13.2" customHeight="1">
      <c r="A5572" s="32" t="s">
        <v>49</v>
      </c>
      <c r="E5572" s="34" t="s">
        <v>43</v>
      </c>
    </row>
    <row r="5573" ht="13.2" customHeight="1">
      <c r="E5573" s="33" t="s">
        <v>43</v>
      </c>
    </row>
    <row r="5574" spans="1:16" ht="13.2" customHeight="1">
      <c r="A5574" t="s">
        <v>40</v>
      </c>
      <c r="B5574" s="10" t="s">
        <v>341</v>
      </c>
      <c r="C5574" s="10" t="s">
        <v>3537</v>
      </c>
      <c r="E5574" s="27" t="s">
        <v>3538</v>
      </c>
      <c r="F5574" s="28" t="s">
        <v>148</v>
      </c>
      <c r="G5574" s="29">
        <v>0.201</v>
      </c>
      <c r="H5574" s="28">
        <v>0</v>
      </c>
      <c r="I5574" s="28">
        <f>ROUND(G5574*H5574,6)</f>
        <v>0</v>
      </c>
      <c r="L5574" s="30">
        <v>0</v>
      </c>
      <c r="M5574" s="31">
        <f>ROUND(ROUND(L5574,2)*ROUND(G5574,3),2)</f>
        <v>0</v>
      </c>
      <c r="N5574" s="28" t="s">
        <v>52</v>
      </c>
      <c r="O5574">
        <f>(M5574*21)/100</f>
        <v>0</v>
      </c>
      <c r="P5574" t="s">
        <v>47</v>
      </c>
    </row>
    <row r="5575" spans="1:5" ht="13.2" customHeight="1">
      <c r="A5575" s="32" t="s">
        <v>48</v>
      </c>
      <c r="E5575" s="33" t="s">
        <v>3538</v>
      </c>
    </row>
    <row r="5576" spans="1:5" ht="13.2" customHeight="1">
      <c r="A5576" s="32" t="s">
        <v>49</v>
      </c>
      <c r="E5576" s="34" t="s">
        <v>43</v>
      </c>
    </row>
    <row r="5577" ht="13.2" customHeight="1">
      <c r="E5577" s="33" t="s">
        <v>948</v>
      </c>
    </row>
    <row r="5578" spans="1:16" ht="13.2" customHeight="1">
      <c r="A5578" t="s">
        <v>40</v>
      </c>
      <c r="B5578" s="10" t="s">
        <v>293</v>
      </c>
      <c r="C5578" s="10" t="s">
        <v>3539</v>
      </c>
      <c r="E5578" s="27" t="s">
        <v>3540</v>
      </c>
      <c r="F5578" s="28" t="s">
        <v>148</v>
      </c>
      <c r="G5578" s="29">
        <v>0.201</v>
      </c>
      <c r="H5578" s="28">
        <v>0</v>
      </c>
      <c r="I5578" s="28">
        <f>ROUND(G5578*H5578,6)</f>
        <v>0</v>
      </c>
      <c r="L5578" s="30">
        <v>0</v>
      </c>
      <c r="M5578" s="31">
        <f>ROUND(ROUND(L5578,2)*ROUND(G5578,3),2)</f>
        <v>0</v>
      </c>
      <c r="N5578" s="28" t="s">
        <v>52</v>
      </c>
      <c r="O5578">
        <f>(M5578*21)/100</f>
        <v>0</v>
      </c>
      <c r="P5578" t="s">
        <v>47</v>
      </c>
    </row>
    <row r="5579" spans="1:5" ht="13.2" customHeight="1">
      <c r="A5579" s="32" t="s">
        <v>48</v>
      </c>
      <c r="E5579" s="33" t="s">
        <v>3541</v>
      </c>
    </row>
    <row r="5580" spans="1:5" ht="13.2" customHeight="1">
      <c r="A5580" s="32" t="s">
        <v>49</v>
      </c>
      <c r="E5580" s="34" t="s">
        <v>43</v>
      </c>
    </row>
    <row r="5581" ht="13.2" customHeight="1">
      <c r="E5581" s="33" t="s">
        <v>948</v>
      </c>
    </row>
    <row r="5582" spans="1:16" ht="13.2" customHeight="1">
      <c r="A5582" t="s">
        <v>40</v>
      </c>
      <c r="B5582" s="10" t="s">
        <v>345</v>
      </c>
      <c r="C5582" s="10" t="s">
        <v>3542</v>
      </c>
      <c r="E5582" s="27" t="s">
        <v>3543</v>
      </c>
      <c r="F5582" s="28" t="s">
        <v>148</v>
      </c>
      <c r="G5582" s="29">
        <v>0.201</v>
      </c>
      <c r="H5582" s="28">
        <v>0</v>
      </c>
      <c r="I5582" s="28">
        <f>ROUND(G5582*H5582,6)</f>
        <v>0</v>
      </c>
      <c r="L5582" s="30">
        <v>0</v>
      </c>
      <c r="M5582" s="31">
        <f>ROUND(ROUND(L5582,2)*ROUND(G5582,3),2)</f>
        <v>0</v>
      </c>
      <c r="N5582" s="28" t="s">
        <v>52</v>
      </c>
      <c r="O5582">
        <f>(M5582*21)/100</f>
        <v>0</v>
      </c>
      <c r="P5582" t="s">
        <v>47</v>
      </c>
    </row>
    <row r="5583" spans="1:5" ht="13.2" customHeight="1">
      <c r="A5583" s="32" t="s">
        <v>48</v>
      </c>
      <c r="E5583" s="33" t="s">
        <v>3544</v>
      </c>
    </row>
    <row r="5584" spans="1:5" ht="13.2" customHeight="1">
      <c r="A5584" s="32" t="s">
        <v>49</v>
      </c>
      <c r="E5584" s="34" t="s">
        <v>43</v>
      </c>
    </row>
    <row r="5585" ht="13.2" customHeight="1">
      <c r="E5585" s="33" t="s">
        <v>948</v>
      </c>
    </row>
    <row r="5586" spans="1:16" ht="13.2" customHeight="1">
      <c r="A5586" t="s">
        <v>40</v>
      </c>
      <c r="B5586" s="10" t="s">
        <v>386</v>
      </c>
      <c r="C5586" s="10" t="s">
        <v>3545</v>
      </c>
      <c r="E5586" s="27" t="s">
        <v>3546</v>
      </c>
      <c r="F5586" s="28" t="s">
        <v>45</v>
      </c>
      <c r="G5586" s="29">
        <v>1</v>
      </c>
      <c r="H5586" s="28">
        <v>0.078</v>
      </c>
      <c r="I5586" s="28">
        <f>ROUND(G5586*H5586,6)</f>
        <v>0.078</v>
      </c>
      <c r="L5586" s="30">
        <v>0</v>
      </c>
      <c r="M5586" s="31">
        <f>ROUND(ROUND(L5586,2)*ROUND(G5586,3),2)</f>
        <v>0</v>
      </c>
      <c r="N5586" s="28" t="s">
        <v>57</v>
      </c>
      <c r="O5586">
        <f>(M5586*21)/100</f>
        <v>0</v>
      </c>
      <c r="P5586" t="s">
        <v>47</v>
      </c>
    </row>
    <row r="5587" spans="1:5" ht="13.2" customHeight="1">
      <c r="A5587" s="32" t="s">
        <v>48</v>
      </c>
      <c r="E5587" s="33" t="s">
        <v>3546</v>
      </c>
    </row>
    <row r="5588" spans="1:5" ht="13.2" customHeight="1">
      <c r="A5588" s="32" t="s">
        <v>49</v>
      </c>
      <c r="E5588" s="34" t="s">
        <v>43</v>
      </c>
    </row>
    <row r="5589" ht="13.2" customHeight="1">
      <c r="E5589" s="33" t="s">
        <v>43</v>
      </c>
    </row>
    <row r="5590" spans="1:16" ht="13.2" customHeight="1">
      <c r="A5590" t="s">
        <v>40</v>
      </c>
      <c r="B5590" s="10" t="s">
        <v>283</v>
      </c>
      <c r="C5590" s="10" t="s">
        <v>3547</v>
      </c>
      <c r="E5590" s="27" t="s">
        <v>3548</v>
      </c>
      <c r="F5590" s="28" t="s">
        <v>45</v>
      </c>
      <c r="G5590" s="29">
        <v>2</v>
      </c>
      <c r="H5590" s="28">
        <v>0.011</v>
      </c>
      <c r="I5590" s="28">
        <f>ROUND(G5590*H5590,6)</f>
        <v>0.022</v>
      </c>
      <c r="L5590" s="30">
        <v>0</v>
      </c>
      <c r="M5590" s="31">
        <f>ROUND(ROUND(L5590,2)*ROUND(G5590,3),2)</f>
        <v>0</v>
      </c>
      <c r="N5590" s="28" t="s">
        <v>57</v>
      </c>
      <c r="O5590">
        <f>(M5590*21)/100</f>
        <v>0</v>
      </c>
      <c r="P5590" t="s">
        <v>47</v>
      </c>
    </row>
    <row r="5591" spans="1:5" ht="13.2" customHeight="1">
      <c r="A5591" s="32" t="s">
        <v>48</v>
      </c>
      <c r="E5591" s="33" t="s">
        <v>3548</v>
      </c>
    </row>
    <row r="5592" spans="1:5" ht="13.2" customHeight="1">
      <c r="A5592" s="32" t="s">
        <v>49</v>
      </c>
      <c r="E5592" s="34" t="s">
        <v>43</v>
      </c>
    </row>
    <row r="5593" ht="13.2" customHeight="1">
      <c r="E5593" s="33" t="s">
        <v>43</v>
      </c>
    </row>
    <row r="5594" spans="1:16" ht="13.2" customHeight="1">
      <c r="A5594" t="s">
        <v>40</v>
      </c>
      <c r="B5594" s="10" t="s">
        <v>287</v>
      </c>
      <c r="C5594" s="10" t="s">
        <v>3549</v>
      </c>
      <c r="E5594" s="27" t="s">
        <v>3548</v>
      </c>
      <c r="F5594" s="28" t="s">
        <v>45</v>
      </c>
      <c r="G5594" s="29">
        <v>1</v>
      </c>
      <c r="H5594" s="28">
        <v>0.011</v>
      </c>
      <c r="I5594" s="28">
        <f>ROUND(G5594*H5594,6)</f>
        <v>0.011</v>
      </c>
      <c r="L5594" s="30">
        <v>0</v>
      </c>
      <c r="M5594" s="31">
        <f>ROUND(ROUND(L5594,2)*ROUND(G5594,3),2)</f>
        <v>0</v>
      </c>
      <c r="N5594" s="28" t="s">
        <v>57</v>
      </c>
      <c r="O5594">
        <f>(M5594*21)/100</f>
        <v>0</v>
      </c>
      <c r="P5594" t="s">
        <v>47</v>
      </c>
    </row>
    <row r="5595" spans="1:5" ht="13.2" customHeight="1">
      <c r="A5595" s="32" t="s">
        <v>48</v>
      </c>
      <c r="E5595" s="33" t="s">
        <v>3548</v>
      </c>
    </row>
    <row r="5596" spans="1:5" ht="13.2" customHeight="1">
      <c r="A5596" s="32" t="s">
        <v>49</v>
      </c>
      <c r="E5596" s="34" t="s">
        <v>43</v>
      </c>
    </row>
    <row r="5597" ht="13.2" customHeight="1">
      <c r="E5597" s="33" t="s">
        <v>43</v>
      </c>
    </row>
    <row r="5598" spans="1:16" ht="13.2" customHeight="1">
      <c r="A5598" t="s">
        <v>40</v>
      </c>
      <c r="B5598" s="10" t="s">
        <v>309</v>
      </c>
      <c r="C5598" s="10" t="s">
        <v>3550</v>
      </c>
      <c r="E5598" s="27" t="s">
        <v>3548</v>
      </c>
      <c r="F5598" s="28" t="s">
        <v>45</v>
      </c>
      <c r="G5598" s="29">
        <v>1</v>
      </c>
      <c r="H5598" s="28">
        <v>0.011</v>
      </c>
      <c r="I5598" s="28">
        <f>ROUND(G5598*H5598,6)</f>
        <v>0.011</v>
      </c>
      <c r="L5598" s="30">
        <v>0</v>
      </c>
      <c r="M5598" s="31">
        <f>ROUND(ROUND(L5598,2)*ROUND(G5598,3),2)</f>
        <v>0</v>
      </c>
      <c r="N5598" s="28" t="s">
        <v>57</v>
      </c>
      <c r="O5598">
        <f>(M5598*21)/100</f>
        <v>0</v>
      </c>
      <c r="P5598" t="s">
        <v>47</v>
      </c>
    </row>
    <row r="5599" spans="1:5" ht="13.2" customHeight="1">
      <c r="A5599" s="32" t="s">
        <v>48</v>
      </c>
      <c r="E5599" s="33" t="s">
        <v>3548</v>
      </c>
    </row>
    <row r="5600" spans="1:5" ht="13.2" customHeight="1">
      <c r="A5600" s="32" t="s">
        <v>49</v>
      </c>
      <c r="E5600" s="34" t="s">
        <v>43</v>
      </c>
    </row>
    <row r="5601" ht="13.2" customHeight="1">
      <c r="E5601" s="33" t="s">
        <v>43</v>
      </c>
    </row>
    <row r="5602" spans="1:13" ht="13.2" customHeight="1">
      <c r="A5602" t="s">
        <v>37</v>
      </c>
      <c r="C5602" s="11" t="s">
        <v>775</v>
      </c>
      <c r="E5602" s="35" t="s">
        <v>776</v>
      </c>
      <c r="J5602" s="31">
        <f>0</f>
        <v>0</v>
      </c>
      <c r="K5602" s="31">
        <f>0</f>
        <v>0</v>
      </c>
      <c r="L5602" s="31">
        <f>0+L5603+L5607+L5611+L5615+L5619</f>
        <v>0</v>
      </c>
      <c r="M5602" s="31">
        <f>0+M5603+M5607+M5611+M5615+M5619</f>
        <v>0</v>
      </c>
    </row>
    <row r="5603" spans="1:16" ht="13.2" customHeight="1">
      <c r="A5603" t="s">
        <v>40</v>
      </c>
      <c r="B5603" s="10" t="s">
        <v>296</v>
      </c>
      <c r="C5603" s="10" t="s">
        <v>3551</v>
      </c>
      <c r="E5603" s="27" t="s">
        <v>3552</v>
      </c>
      <c r="F5603" s="28" t="s">
        <v>323</v>
      </c>
      <c r="G5603" s="29">
        <v>20</v>
      </c>
      <c r="H5603" s="28">
        <v>6E-05</v>
      </c>
      <c r="I5603" s="28">
        <f>ROUND(G5603*H5603,6)</f>
        <v>0.0012</v>
      </c>
      <c r="L5603" s="30">
        <v>0</v>
      </c>
      <c r="M5603" s="31">
        <f>ROUND(ROUND(L5603,2)*ROUND(G5603,3),2)</f>
        <v>0</v>
      </c>
      <c r="N5603" s="28" t="s">
        <v>52</v>
      </c>
      <c r="O5603">
        <f>(M5603*21)/100</f>
        <v>0</v>
      </c>
      <c r="P5603" t="s">
        <v>47</v>
      </c>
    </row>
    <row r="5604" spans="1:5" ht="13.2" customHeight="1">
      <c r="A5604" s="32" t="s">
        <v>48</v>
      </c>
      <c r="E5604" s="33" t="s">
        <v>3552</v>
      </c>
    </row>
    <row r="5605" spans="1:5" ht="13.2" customHeight="1">
      <c r="A5605" s="32" t="s">
        <v>49</v>
      </c>
      <c r="E5605" s="34" t="s">
        <v>3553</v>
      </c>
    </row>
    <row r="5606" ht="13.2" customHeight="1">
      <c r="E5606" s="33" t="s">
        <v>819</v>
      </c>
    </row>
    <row r="5607" spans="1:16" ht="13.2" customHeight="1">
      <c r="A5607" t="s">
        <v>40</v>
      </c>
      <c r="B5607" s="10" t="s">
        <v>350</v>
      </c>
      <c r="C5607" s="10" t="s">
        <v>3554</v>
      </c>
      <c r="E5607" s="27" t="s">
        <v>3555</v>
      </c>
      <c r="F5607" s="28" t="s">
        <v>45</v>
      </c>
      <c r="G5607" s="29">
        <v>1</v>
      </c>
      <c r="H5607" s="28">
        <v>0.02</v>
      </c>
      <c r="I5607" s="28">
        <f>ROUND(G5607*H5607,6)</f>
        <v>0.02</v>
      </c>
      <c r="L5607" s="30">
        <v>0</v>
      </c>
      <c r="M5607" s="31">
        <f>ROUND(ROUND(L5607,2)*ROUND(G5607,3),2)</f>
        <v>0</v>
      </c>
      <c r="N5607" s="28" t="s">
        <v>57</v>
      </c>
      <c r="O5607">
        <f>(M5607*21)/100</f>
        <v>0</v>
      </c>
      <c r="P5607" t="s">
        <v>47</v>
      </c>
    </row>
    <row r="5608" spans="1:5" ht="13.2" customHeight="1">
      <c r="A5608" s="32" t="s">
        <v>48</v>
      </c>
      <c r="E5608" s="33" t="s">
        <v>3555</v>
      </c>
    </row>
    <row r="5609" spans="1:5" ht="13.2" customHeight="1">
      <c r="A5609" s="32" t="s">
        <v>49</v>
      </c>
      <c r="E5609" s="34" t="s">
        <v>43</v>
      </c>
    </row>
    <row r="5610" ht="13.2" customHeight="1">
      <c r="E5610" s="33" t="s">
        <v>43</v>
      </c>
    </row>
    <row r="5611" spans="1:16" ht="13.2" customHeight="1">
      <c r="A5611" t="s">
        <v>40</v>
      </c>
      <c r="B5611" s="10" t="s">
        <v>355</v>
      </c>
      <c r="C5611" s="10" t="s">
        <v>863</v>
      </c>
      <c r="E5611" s="27" t="s">
        <v>864</v>
      </c>
      <c r="F5611" s="28" t="s">
        <v>148</v>
      </c>
      <c r="G5611" s="29">
        <v>0.021</v>
      </c>
      <c r="H5611" s="28">
        <v>0</v>
      </c>
      <c r="I5611" s="28">
        <f>ROUND(G5611*H5611,6)</f>
        <v>0</v>
      </c>
      <c r="L5611" s="30">
        <v>0</v>
      </c>
      <c r="M5611" s="31">
        <f>ROUND(ROUND(L5611,2)*ROUND(G5611,3),2)</f>
        <v>0</v>
      </c>
      <c r="N5611" s="28" t="s">
        <v>52</v>
      </c>
      <c r="O5611">
        <f>(M5611*21)/100</f>
        <v>0</v>
      </c>
      <c r="P5611" t="s">
        <v>47</v>
      </c>
    </row>
    <row r="5612" spans="1:5" ht="13.2" customHeight="1">
      <c r="A5612" s="32" t="s">
        <v>48</v>
      </c>
      <c r="E5612" s="33" t="s">
        <v>864</v>
      </c>
    </row>
    <row r="5613" spans="1:5" ht="13.2" customHeight="1">
      <c r="A5613" s="32" t="s">
        <v>49</v>
      </c>
      <c r="E5613" s="34" t="s">
        <v>43</v>
      </c>
    </row>
    <row r="5614" ht="13.2" customHeight="1">
      <c r="E5614" s="33" t="s">
        <v>865</v>
      </c>
    </row>
    <row r="5615" spans="1:16" ht="13.2" customHeight="1">
      <c r="A5615" t="s">
        <v>40</v>
      </c>
      <c r="B5615" s="10" t="s">
        <v>360</v>
      </c>
      <c r="C5615" s="10" t="s">
        <v>867</v>
      </c>
      <c r="E5615" s="27" t="s">
        <v>868</v>
      </c>
      <c r="F5615" s="28" t="s">
        <v>148</v>
      </c>
      <c r="G5615" s="29">
        <v>0.021</v>
      </c>
      <c r="H5615" s="28">
        <v>0</v>
      </c>
      <c r="I5615" s="28">
        <f>ROUND(G5615*H5615,6)</f>
        <v>0</v>
      </c>
      <c r="L5615" s="30">
        <v>0</v>
      </c>
      <c r="M5615" s="31">
        <f>ROUND(ROUND(L5615,2)*ROUND(G5615,3),2)</f>
        <v>0</v>
      </c>
      <c r="N5615" s="28" t="s">
        <v>52</v>
      </c>
      <c r="O5615">
        <f>(M5615*21)/100</f>
        <v>0</v>
      </c>
      <c r="P5615" t="s">
        <v>47</v>
      </c>
    </row>
    <row r="5616" spans="1:5" ht="13.2" customHeight="1">
      <c r="A5616" s="32" t="s">
        <v>48</v>
      </c>
      <c r="E5616" s="33" t="s">
        <v>869</v>
      </c>
    </row>
    <row r="5617" spans="1:5" ht="13.2" customHeight="1">
      <c r="A5617" s="32" t="s">
        <v>49</v>
      </c>
      <c r="E5617" s="34" t="s">
        <v>43</v>
      </c>
    </row>
    <row r="5618" ht="13.2" customHeight="1">
      <c r="E5618" s="33" t="s">
        <v>865</v>
      </c>
    </row>
    <row r="5619" spans="1:16" ht="13.2" customHeight="1">
      <c r="A5619" t="s">
        <v>40</v>
      </c>
      <c r="B5619" s="10" t="s">
        <v>300</v>
      </c>
      <c r="C5619" s="10" t="s">
        <v>871</v>
      </c>
      <c r="E5619" s="27" t="s">
        <v>872</v>
      </c>
      <c r="F5619" s="28" t="s">
        <v>148</v>
      </c>
      <c r="G5619" s="29">
        <v>0.021</v>
      </c>
      <c r="H5619" s="28">
        <v>0</v>
      </c>
      <c r="I5619" s="28">
        <f>ROUND(G5619*H5619,6)</f>
        <v>0</v>
      </c>
      <c r="L5619" s="30">
        <v>0</v>
      </c>
      <c r="M5619" s="31">
        <f>ROUND(ROUND(L5619,2)*ROUND(G5619,3),2)</f>
        <v>0</v>
      </c>
      <c r="N5619" s="28" t="s">
        <v>52</v>
      </c>
      <c r="O5619">
        <f>(M5619*21)/100</f>
        <v>0</v>
      </c>
      <c r="P5619" t="s">
        <v>47</v>
      </c>
    </row>
    <row r="5620" spans="1:5" ht="13.2" customHeight="1">
      <c r="A5620" s="32" t="s">
        <v>48</v>
      </c>
      <c r="E5620" s="33" t="s">
        <v>873</v>
      </c>
    </row>
    <row r="5621" spans="1:5" ht="13.2" customHeight="1">
      <c r="A5621" s="32" t="s">
        <v>49</v>
      </c>
      <c r="E5621" s="34" t="s">
        <v>43</v>
      </c>
    </row>
    <row r="5622" ht="13.2" customHeight="1">
      <c r="E5622" s="33" t="s">
        <v>865</v>
      </c>
    </row>
    <row r="5623" spans="1:13" ht="13.2" customHeight="1">
      <c r="A5623" t="s">
        <v>37</v>
      </c>
      <c r="C5623" s="11" t="s">
        <v>78</v>
      </c>
      <c r="E5623" s="35" t="s">
        <v>1246</v>
      </c>
      <c r="J5623" s="31">
        <f>0</f>
        <v>0</v>
      </c>
      <c r="K5623" s="31">
        <f>0</f>
        <v>0</v>
      </c>
      <c r="L5623" s="31">
        <f>0+L5624+L5628+L5632+L5636</f>
        <v>0</v>
      </c>
      <c r="M5623" s="31">
        <f>0+M5624+M5628+M5632+M5636</f>
        <v>0</v>
      </c>
    </row>
    <row r="5624" spans="1:16" ht="13.2" customHeight="1">
      <c r="A5624" t="s">
        <v>40</v>
      </c>
      <c r="B5624" s="10" t="s">
        <v>47</v>
      </c>
      <c r="C5624" s="10" t="s">
        <v>3556</v>
      </c>
      <c r="E5624" s="27" t="s">
        <v>3557</v>
      </c>
      <c r="F5624" s="28" t="s">
        <v>67</v>
      </c>
      <c r="G5624" s="29">
        <v>1</v>
      </c>
      <c r="H5624" s="28">
        <v>0</v>
      </c>
      <c r="I5624" s="28">
        <f>ROUND(G5624*H5624,6)</f>
        <v>0</v>
      </c>
      <c r="L5624" s="30">
        <v>0</v>
      </c>
      <c r="M5624" s="31">
        <f>ROUND(ROUND(L5624,2)*ROUND(G5624,3),2)</f>
        <v>0</v>
      </c>
      <c r="N5624" s="28" t="s">
        <v>52</v>
      </c>
      <c r="O5624">
        <f>(M5624*21)/100</f>
        <v>0</v>
      </c>
      <c r="P5624" t="s">
        <v>47</v>
      </c>
    </row>
    <row r="5625" spans="1:5" ht="13.2" customHeight="1">
      <c r="A5625" s="32" t="s">
        <v>48</v>
      </c>
      <c r="E5625" s="33" t="s">
        <v>3557</v>
      </c>
    </row>
    <row r="5626" spans="1:5" ht="13.2" customHeight="1">
      <c r="A5626" s="32" t="s">
        <v>49</v>
      </c>
      <c r="E5626" s="34" t="s">
        <v>43</v>
      </c>
    </row>
    <row r="5627" ht="13.2" customHeight="1">
      <c r="E5627" s="33" t="s">
        <v>43</v>
      </c>
    </row>
    <row r="5628" spans="1:16" ht="13.2" customHeight="1">
      <c r="A5628" t="s">
        <v>40</v>
      </c>
      <c r="B5628" s="10" t="s">
        <v>53</v>
      </c>
      <c r="C5628" s="10" t="s">
        <v>3558</v>
      </c>
      <c r="E5628" s="27" t="s">
        <v>3559</v>
      </c>
      <c r="F5628" s="28" t="s">
        <v>67</v>
      </c>
      <c r="G5628" s="29">
        <v>2</v>
      </c>
      <c r="H5628" s="28">
        <v>0</v>
      </c>
      <c r="I5628" s="28">
        <f>ROUND(G5628*H5628,6)</f>
        <v>0</v>
      </c>
      <c r="L5628" s="30">
        <v>0</v>
      </c>
      <c r="M5628" s="31">
        <f>ROUND(ROUND(L5628,2)*ROUND(G5628,3),2)</f>
        <v>0</v>
      </c>
      <c r="N5628" s="28" t="s">
        <v>52</v>
      </c>
      <c r="O5628">
        <f>(M5628*21)/100</f>
        <v>0</v>
      </c>
      <c r="P5628" t="s">
        <v>47</v>
      </c>
    </row>
    <row r="5629" spans="1:5" ht="13.2" customHeight="1">
      <c r="A5629" s="32" t="s">
        <v>48</v>
      </c>
      <c r="E5629" s="33" t="s">
        <v>3559</v>
      </c>
    </row>
    <row r="5630" spans="1:5" ht="13.2" customHeight="1">
      <c r="A5630" s="32" t="s">
        <v>49</v>
      </c>
      <c r="E5630" s="34" t="s">
        <v>43</v>
      </c>
    </row>
    <row r="5631" ht="13.2" customHeight="1">
      <c r="E5631" s="33" t="s">
        <v>43</v>
      </c>
    </row>
    <row r="5632" spans="1:16" ht="13.2" customHeight="1">
      <c r="A5632" t="s">
        <v>40</v>
      </c>
      <c r="B5632" s="10" t="s">
        <v>60</v>
      </c>
      <c r="C5632" s="10" t="s">
        <v>3560</v>
      </c>
      <c r="E5632" s="27" t="s">
        <v>3561</v>
      </c>
      <c r="F5632" s="28" t="s">
        <v>67</v>
      </c>
      <c r="G5632" s="29">
        <v>2</v>
      </c>
      <c r="H5632" s="28">
        <v>0</v>
      </c>
      <c r="I5632" s="28">
        <f>ROUND(G5632*H5632,6)</f>
        <v>0</v>
      </c>
      <c r="L5632" s="30">
        <v>0</v>
      </c>
      <c r="M5632" s="31">
        <f>ROUND(ROUND(L5632,2)*ROUND(G5632,3),2)</f>
        <v>0</v>
      </c>
      <c r="N5632" s="28" t="s">
        <v>52</v>
      </c>
      <c r="O5632">
        <f>(M5632*21)/100</f>
        <v>0</v>
      </c>
      <c r="P5632" t="s">
        <v>47</v>
      </c>
    </row>
    <row r="5633" spans="1:5" ht="13.2" customHeight="1">
      <c r="A5633" s="32" t="s">
        <v>48</v>
      </c>
      <c r="E5633" s="33" t="s">
        <v>3561</v>
      </c>
    </row>
    <row r="5634" spans="1:5" ht="13.2" customHeight="1">
      <c r="A5634" s="32" t="s">
        <v>49</v>
      </c>
      <c r="E5634" s="34" t="s">
        <v>43</v>
      </c>
    </row>
    <row r="5635" ht="13.2" customHeight="1">
      <c r="E5635" s="33" t="s">
        <v>43</v>
      </c>
    </row>
    <row r="5636" spans="1:16" ht="13.2" customHeight="1">
      <c r="A5636" t="s">
        <v>40</v>
      </c>
      <c r="B5636" s="10" t="s">
        <v>64</v>
      </c>
      <c r="C5636" s="10" t="s">
        <v>3562</v>
      </c>
      <c r="E5636" s="27" t="s">
        <v>3563</v>
      </c>
      <c r="F5636" s="28" t="s">
        <v>67</v>
      </c>
      <c r="G5636" s="29">
        <v>4</v>
      </c>
      <c r="H5636" s="28">
        <v>0</v>
      </c>
      <c r="I5636" s="28">
        <f>ROUND(G5636*H5636,6)</f>
        <v>0</v>
      </c>
      <c r="L5636" s="30">
        <v>0</v>
      </c>
      <c r="M5636" s="31">
        <f>ROUND(ROUND(L5636,2)*ROUND(G5636,3),2)</f>
        <v>0</v>
      </c>
      <c r="N5636" s="28" t="s">
        <v>52</v>
      </c>
      <c r="O5636">
        <f>(M5636*21)/100</f>
        <v>0</v>
      </c>
      <c r="P5636" t="s">
        <v>47</v>
      </c>
    </row>
    <row r="5637" spans="1:5" ht="13.2" customHeight="1">
      <c r="A5637" s="32" t="s">
        <v>48</v>
      </c>
      <c r="E5637" s="33" t="s">
        <v>3563</v>
      </c>
    </row>
    <row r="5638" spans="1:5" ht="13.2" customHeight="1">
      <c r="A5638" s="32" t="s">
        <v>49</v>
      </c>
      <c r="E5638" s="34" t="s">
        <v>43</v>
      </c>
    </row>
    <row r="5639" ht="13.2" customHeight="1">
      <c r="E5639" s="33" t="s">
        <v>43</v>
      </c>
    </row>
    <row r="5640" spans="1:13" ht="13.2" customHeight="1">
      <c r="A5640" t="s">
        <v>37</v>
      </c>
      <c r="C5640" s="11" t="s">
        <v>1934</v>
      </c>
      <c r="E5640" s="35" t="s">
        <v>1935</v>
      </c>
      <c r="J5640" s="31">
        <f>0</f>
        <v>0</v>
      </c>
      <c r="K5640" s="31">
        <f>0</f>
        <v>0</v>
      </c>
      <c r="L5640" s="31">
        <f>0+L5641+L5645+L5649+L5653+L5657</f>
        <v>0</v>
      </c>
      <c r="M5640" s="31">
        <f>0+M5641+M5645+M5649+M5653+M5657</f>
        <v>0</v>
      </c>
    </row>
    <row r="5641" spans="1:16" ht="13.2" customHeight="1">
      <c r="A5641" t="s">
        <v>40</v>
      </c>
      <c r="B5641" s="10" t="s">
        <v>68</v>
      </c>
      <c r="C5641" s="10" t="s">
        <v>3564</v>
      </c>
      <c r="E5641" s="27" t="s">
        <v>3565</v>
      </c>
      <c r="F5641" s="28" t="s">
        <v>148</v>
      </c>
      <c r="G5641" s="29">
        <v>0.173</v>
      </c>
      <c r="H5641" s="28">
        <v>0</v>
      </c>
      <c r="I5641" s="28">
        <f>ROUND(G5641*H5641,6)</f>
        <v>0</v>
      </c>
      <c r="L5641" s="30">
        <v>0</v>
      </c>
      <c r="M5641" s="31">
        <f>ROUND(ROUND(L5641,2)*ROUND(G5641,3),2)</f>
        <v>0</v>
      </c>
      <c r="N5641" s="28" t="s">
        <v>52</v>
      </c>
      <c r="O5641">
        <f>(M5641*21)/100</f>
        <v>0</v>
      </c>
      <c r="P5641" t="s">
        <v>47</v>
      </c>
    </row>
    <row r="5642" spans="1:5" ht="13.2" customHeight="1">
      <c r="A5642" s="32" t="s">
        <v>48</v>
      </c>
      <c r="E5642" s="33" t="s">
        <v>3565</v>
      </c>
    </row>
    <row r="5643" spans="1:5" ht="13.2" customHeight="1">
      <c r="A5643" s="32" t="s">
        <v>49</v>
      </c>
      <c r="E5643" s="34" t="s">
        <v>43</v>
      </c>
    </row>
    <row r="5644" ht="13.2" customHeight="1">
      <c r="E5644" s="33" t="s">
        <v>1938</v>
      </c>
    </row>
    <row r="5645" spans="1:16" ht="13.2" customHeight="1">
      <c r="A5645" t="s">
        <v>40</v>
      </c>
      <c r="B5645" s="10" t="s">
        <v>71</v>
      </c>
      <c r="C5645" s="10" t="s">
        <v>1939</v>
      </c>
      <c r="E5645" s="27" t="s">
        <v>1940</v>
      </c>
      <c r="F5645" s="28" t="s">
        <v>148</v>
      </c>
      <c r="G5645" s="29">
        <v>0.692</v>
      </c>
      <c r="H5645" s="28">
        <v>0</v>
      </c>
      <c r="I5645" s="28">
        <f>ROUND(G5645*H5645,6)</f>
        <v>0</v>
      </c>
      <c r="L5645" s="30">
        <v>0</v>
      </c>
      <c r="M5645" s="31">
        <f>ROUND(ROUND(L5645,2)*ROUND(G5645,3),2)</f>
        <v>0</v>
      </c>
      <c r="N5645" s="28" t="s">
        <v>52</v>
      </c>
      <c r="O5645">
        <f>(M5645*21)/100</f>
        <v>0</v>
      </c>
      <c r="P5645" t="s">
        <v>47</v>
      </c>
    </row>
    <row r="5646" spans="1:5" ht="13.2" customHeight="1">
      <c r="A5646" s="32" t="s">
        <v>48</v>
      </c>
      <c r="E5646" s="33" t="s">
        <v>1941</v>
      </c>
    </row>
    <row r="5647" spans="1:5" ht="13.2" customHeight="1">
      <c r="A5647" s="32" t="s">
        <v>49</v>
      </c>
      <c r="E5647" s="34" t="s">
        <v>43</v>
      </c>
    </row>
    <row r="5648" ht="13.2" customHeight="1">
      <c r="E5648" s="33" t="s">
        <v>1938</v>
      </c>
    </row>
    <row r="5649" spans="1:16" ht="13.2" customHeight="1">
      <c r="A5649" t="s">
        <v>40</v>
      </c>
      <c r="B5649" s="10" t="s">
        <v>74</v>
      </c>
      <c r="C5649" s="10" t="s">
        <v>1947</v>
      </c>
      <c r="E5649" s="27" t="s">
        <v>1948</v>
      </c>
      <c r="F5649" s="28" t="s">
        <v>148</v>
      </c>
      <c r="G5649" s="29">
        <v>0.173</v>
      </c>
      <c r="H5649" s="28">
        <v>0</v>
      </c>
      <c r="I5649" s="28">
        <f>ROUND(G5649*H5649,6)</f>
        <v>0</v>
      </c>
      <c r="L5649" s="30">
        <v>0</v>
      </c>
      <c r="M5649" s="31">
        <f>ROUND(ROUND(L5649,2)*ROUND(G5649,3),2)</f>
        <v>0</v>
      </c>
      <c r="N5649" s="28" t="s">
        <v>52</v>
      </c>
      <c r="O5649">
        <f>(M5649*21)/100</f>
        <v>0</v>
      </c>
      <c r="P5649" t="s">
        <v>47</v>
      </c>
    </row>
    <row r="5650" spans="1:5" ht="13.2" customHeight="1">
      <c r="A5650" s="32" t="s">
        <v>48</v>
      </c>
      <c r="E5650" s="33" t="s">
        <v>1948</v>
      </c>
    </row>
    <row r="5651" spans="1:5" ht="13.2" customHeight="1">
      <c r="A5651" s="32" t="s">
        <v>49</v>
      </c>
      <c r="E5651" s="34" t="s">
        <v>43</v>
      </c>
    </row>
    <row r="5652" ht="13.2" customHeight="1">
      <c r="E5652" s="33" t="s">
        <v>1949</v>
      </c>
    </row>
    <row r="5653" spans="1:16" ht="13.2" customHeight="1">
      <c r="A5653" t="s">
        <v>40</v>
      </c>
      <c r="B5653" s="10" t="s">
        <v>78</v>
      </c>
      <c r="C5653" s="10" t="s">
        <v>1950</v>
      </c>
      <c r="E5653" s="27" t="s">
        <v>1951</v>
      </c>
      <c r="F5653" s="28" t="s">
        <v>148</v>
      </c>
      <c r="G5653" s="29">
        <v>1.557</v>
      </c>
      <c r="H5653" s="28">
        <v>0</v>
      </c>
      <c r="I5653" s="28">
        <f>ROUND(G5653*H5653,6)</f>
        <v>0</v>
      </c>
      <c r="L5653" s="30">
        <v>0</v>
      </c>
      <c r="M5653" s="31">
        <f>ROUND(ROUND(L5653,2)*ROUND(G5653,3),2)</f>
        <v>0</v>
      </c>
      <c r="N5653" s="28" t="s">
        <v>52</v>
      </c>
      <c r="O5653">
        <f>(M5653*21)/100</f>
        <v>0</v>
      </c>
      <c r="P5653" t="s">
        <v>47</v>
      </c>
    </row>
    <row r="5654" spans="1:5" ht="13.2" customHeight="1">
      <c r="A5654" s="32" t="s">
        <v>48</v>
      </c>
      <c r="E5654" s="33" t="s">
        <v>1951</v>
      </c>
    </row>
    <row r="5655" spans="1:5" ht="13.2" customHeight="1">
      <c r="A5655" s="32" t="s">
        <v>49</v>
      </c>
      <c r="E5655" s="34" t="s">
        <v>43</v>
      </c>
    </row>
    <row r="5656" ht="13.2" customHeight="1">
      <c r="E5656" s="33" t="s">
        <v>1949</v>
      </c>
    </row>
    <row r="5657" spans="1:16" ht="13.2" customHeight="1">
      <c r="A5657" t="s">
        <v>40</v>
      </c>
      <c r="B5657" s="10" t="s">
        <v>83</v>
      </c>
      <c r="C5657" s="10" t="s">
        <v>2124</v>
      </c>
      <c r="E5657" s="27" t="s">
        <v>2125</v>
      </c>
      <c r="F5657" s="28" t="s">
        <v>148</v>
      </c>
      <c r="G5657" s="29">
        <v>0.173</v>
      </c>
      <c r="H5657" s="28">
        <v>0</v>
      </c>
      <c r="I5657" s="28">
        <f>ROUND(G5657*H5657,6)</f>
        <v>0</v>
      </c>
      <c r="L5657" s="30">
        <v>0</v>
      </c>
      <c r="M5657" s="31">
        <f>ROUND(ROUND(L5657,2)*ROUND(G5657,3),2)</f>
        <v>0</v>
      </c>
      <c r="N5657" s="28" t="s">
        <v>52</v>
      </c>
      <c r="O5657">
        <f>(M5657*21)/100</f>
        <v>0</v>
      </c>
      <c r="P5657" t="s">
        <v>47</v>
      </c>
    </row>
    <row r="5658" spans="1:5" ht="13.2" customHeight="1">
      <c r="A5658" s="32" t="s">
        <v>48</v>
      </c>
      <c r="E5658" s="33" t="s">
        <v>2125</v>
      </c>
    </row>
    <row r="5659" spans="1:5" ht="13.2" customHeight="1">
      <c r="A5659" s="32" t="s">
        <v>49</v>
      </c>
      <c r="E5659" s="34" t="s">
        <v>43</v>
      </c>
    </row>
    <row r="5660" ht="13.2" customHeight="1">
      <c r="E5660" s="33" t="s">
        <v>1954</v>
      </c>
    </row>
    <row r="5661" spans="1:13" ht="13.2" customHeight="1">
      <c r="A5661" t="s">
        <v>37</v>
      </c>
      <c r="C5661" s="11" t="s">
        <v>1277</v>
      </c>
      <c r="E5661" s="35" t="s">
        <v>1278</v>
      </c>
      <c r="J5661" s="31">
        <f>0</f>
        <v>0</v>
      </c>
      <c r="K5661" s="31">
        <f>0</f>
        <v>0</v>
      </c>
      <c r="L5661" s="31">
        <f>0+L5662+L5666+L5670</f>
        <v>0</v>
      </c>
      <c r="M5661" s="31">
        <f>0+M5662+M5666+M5670</f>
        <v>0</v>
      </c>
    </row>
    <row r="5662" spans="1:16" ht="13.2" customHeight="1">
      <c r="A5662" t="s">
        <v>40</v>
      </c>
      <c r="B5662" s="10" t="s">
        <v>364</v>
      </c>
      <c r="C5662" s="10" t="s">
        <v>1308</v>
      </c>
      <c r="E5662" s="27" t="s">
        <v>1309</v>
      </c>
      <c r="F5662" s="28" t="s">
        <v>1282</v>
      </c>
      <c r="G5662" s="29">
        <v>8</v>
      </c>
      <c r="H5662" s="28">
        <v>0</v>
      </c>
      <c r="I5662" s="28">
        <f>ROUND(G5662*H5662,6)</f>
        <v>0</v>
      </c>
      <c r="L5662" s="30">
        <v>0</v>
      </c>
      <c r="M5662" s="31">
        <f>ROUND(ROUND(L5662,2)*ROUND(G5662,3),2)</f>
        <v>0</v>
      </c>
      <c r="N5662" s="28" t="s">
        <v>52</v>
      </c>
      <c r="O5662">
        <f>(M5662*21)/100</f>
        <v>0</v>
      </c>
      <c r="P5662" t="s">
        <v>47</v>
      </c>
    </row>
    <row r="5663" spans="1:5" ht="13.2" customHeight="1">
      <c r="A5663" s="32" t="s">
        <v>48</v>
      </c>
      <c r="E5663" s="33" t="s">
        <v>1309</v>
      </c>
    </row>
    <row r="5664" spans="1:5" ht="13.2" customHeight="1">
      <c r="A5664" s="32" t="s">
        <v>49</v>
      </c>
      <c r="E5664" s="34" t="s">
        <v>43</v>
      </c>
    </row>
    <row r="5665" ht="13.2" customHeight="1">
      <c r="E5665" s="33" t="s">
        <v>43</v>
      </c>
    </row>
    <row r="5666" spans="1:16" ht="13.2" customHeight="1">
      <c r="A5666" t="s">
        <v>40</v>
      </c>
      <c r="B5666" s="10" t="s">
        <v>367</v>
      </c>
      <c r="C5666" s="10" t="s">
        <v>1311</v>
      </c>
      <c r="E5666" s="27" t="s">
        <v>1312</v>
      </c>
      <c r="F5666" s="28" t="s">
        <v>1282</v>
      </c>
      <c r="G5666" s="29">
        <v>16</v>
      </c>
      <c r="H5666" s="28">
        <v>0</v>
      </c>
      <c r="I5666" s="28">
        <f>ROUND(G5666*H5666,6)</f>
        <v>0</v>
      </c>
      <c r="L5666" s="30">
        <v>0</v>
      </c>
      <c r="M5666" s="31">
        <f>ROUND(ROUND(L5666,2)*ROUND(G5666,3),2)</f>
        <v>0</v>
      </c>
      <c r="N5666" s="28" t="s">
        <v>52</v>
      </c>
      <c r="O5666">
        <f>(M5666*21)/100</f>
        <v>0</v>
      </c>
      <c r="P5666" t="s">
        <v>47</v>
      </c>
    </row>
    <row r="5667" spans="1:5" ht="13.2" customHeight="1">
      <c r="A5667" s="32" t="s">
        <v>48</v>
      </c>
      <c r="E5667" s="33" t="s">
        <v>1312</v>
      </c>
    </row>
    <row r="5668" spans="1:5" ht="13.2" customHeight="1">
      <c r="A5668" s="32" t="s">
        <v>49</v>
      </c>
      <c r="E5668" s="34" t="s">
        <v>3566</v>
      </c>
    </row>
    <row r="5669" ht="13.2" customHeight="1">
      <c r="E5669" s="33" t="s">
        <v>43</v>
      </c>
    </row>
    <row r="5670" spans="1:16" ht="13.2" customHeight="1">
      <c r="A5670" t="s">
        <v>40</v>
      </c>
      <c r="B5670" s="10" t="s">
        <v>370</v>
      </c>
      <c r="C5670" s="10" t="s">
        <v>3567</v>
      </c>
      <c r="E5670" s="27" t="s">
        <v>3568</v>
      </c>
      <c r="F5670" s="28" t="s">
        <v>1282</v>
      </c>
      <c r="G5670" s="29">
        <v>2</v>
      </c>
      <c r="H5670" s="28">
        <v>0</v>
      </c>
      <c r="I5670" s="28">
        <f>ROUND(G5670*H5670,6)</f>
        <v>0</v>
      </c>
      <c r="L5670" s="30">
        <v>0</v>
      </c>
      <c r="M5670" s="31">
        <f>ROUND(ROUND(L5670,2)*ROUND(G5670,3),2)</f>
        <v>0</v>
      </c>
      <c r="N5670" s="28" t="s">
        <v>52</v>
      </c>
      <c r="O5670">
        <f>(M5670*21)/100</f>
        <v>0</v>
      </c>
      <c r="P5670" t="s">
        <v>47</v>
      </c>
    </row>
    <row r="5671" spans="1:5" ht="13.2" customHeight="1">
      <c r="A5671" s="32" t="s">
        <v>48</v>
      </c>
      <c r="E5671" s="33" t="s">
        <v>3568</v>
      </c>
    </row>
    <row r="5672" spans="1:5" ht="26.4" customHeight="1">
      <c r="A5672" s="32" t="s">
        <v>49</v>
      </c>
      <c r="E5672" s="34" t="s">
        <v>3569</v>
      </c>
    </row>
    <row r="5673" ht="13.2" customHeight="1">
      <c r="E5673" s="33" t="s">
        <v>43</v>
      </c>
    </row>
    <row r="5674" spans="1:13" ht="13.2" customHeight="1">
      <c r="A5674" t="s">
        <v>142</v>
      </c>
      <c r="C5674" s="11" t="s">
        <v>3570</v>
      </c>
      <c r="E5674" s="35" t="s">
        <v>3571</v>
      </c>
      <c r="J5674" s="31">
        <f>0+J5675+J5684</f>
        <v>0</v>
      </c>
      <c r="K5674" s="31">
        <f>0+K5675+K5684</f>
        <v>0</v>
      </c>
      <c r="L5674" s="31">
        <f>0+L5675+L5684</f>
        <v>0</v>
      </c>
      <c r="M5674" s="31">
        <f>0+M5675+M5684</f>
        <v>0</v>
      </c>
    </row>
    <row r="5675" spans="1:13" ht="13.2" customHeight="1">
      <c r="A5675" t="s">
        <v>37</v>
      </c>
      <c r="C5675" s="11" t="s">
        <v>3572</v>
      </c>
      <c r="E5675" s="35" t="s">
        <v>3573</v>
      </c>
      <c r="J5675" s="31">
        <f>0</f>
        <v>0</v>
      </c>
      <c r="K5675" s="31">
        <f>0</f>
        <v>0</v>
      </c>
      <c r="L5675" s="31">
        <f>0+L5676+L5680</f>
        <v>0</v>
      </c>
      <c r="M5675" s="31">
        <f>0+M5676+M5680</f>
        <v>0</v>
      </c>
    </row>
    <row r="5676" spans="1:16" ht="13.2" customHeight="1">
      <c r="A5676" t="s">
        <v>40</v>
      </c>
      <c r="B5676" s="10" t="s">
        <v>41</v>
      </c>
      <c r="C5676" s="10" t="s">
        <v>3574</v>
      </c>
      <c r="E5676" s="27" t="s">
        <v>3575</v>
      </c>
      <c r="F5676" s="28" t="s">
        <v>67</v>
      </c>
      <c r="G5676" s="29">
        <v>1</v>
      </c>
      <c r="H5676" s="28">
        <v>0.29718</v>
      </c>
      <c r="I5676" s="28">
        <f>ROUND(G5676*H5676,6)</f>
        <v>0.29718</v>
      </c>
      <c r="L5676" s="30">
        <v>0</v>
      </c>
      <c r="M5676" s="31">
        <f>ROUND(ROUND(L5676,2)*ROUND(G5676,3),2)</f>
        <v>0</v>
      </c>
      <c r="N5676" s="28" t="s">
        <v>57</v>
      </c>
      <c r="O5676">
        <f>(M5676*21)/100</f>
        <v>0</v>
      </c>
      <c r="P5676" t="s">
        <v>47</v>
      </c>
    </row>
    <row r="5677" spans="1:5" ht="13.2" customHeight="1">
      <c r="A5677" s="32" t="s">
        <v>48</v>
      </c>
      <c r="E5677" s="33" t="s">
        <v>3575</v>
      </c>
    </row>
    <row r="5678" spans="1:5" ht="13.2" customHeight="1">
      <c r="A5678" s="32" t="s">
        <v>49</v>
      </c>
      <c r="E5678" s="34" t="s">
        <v>43</v>
      </c>
    </row>
    <row r="5679" ht="13.2" customHeight="1">
      <c r="E5679" s="33" t="s">
        <v>43</v>
      </c>
    </row>
    <row r="5680" spans="1:16" ht="13.2" customHeight="1">
      <c r="A5680" t="s">
        <v>40</v>
      </c>
      <c r="B5680" s="10" t="s">
        <v>47</v>
      </c>
      <c r="C5680" s="10" t="s">
        <v>3576</v>
      </c>
      <c r="E5680" s="27" t="s">
        <v>3577</v>
      </c>
      <c r="F5680" s="28" t="s">
        <v>67</v>
      </c>
      <c r="G5680" s="29">
        <v>1</v>
      </c>
      <c r="H5680" s="28">
        <v>0.00153</v>
      </c>
      <c r="I5680" s="28">
        <f>ROUND(G5680*H5680,6)</f>
        <v>0.00153</v>
      </c>
      <c r="L5680" s="30">
        <v>0</v>
      </c>
      <c r="M5680" s="31">
        <f>ROUND(ROUND(L5680,2)*ROUND(G5680,3),2)</f>
        <v>0</v>
      </c>
      <c r="N5680" s="28" t="s">
        <v>57</v>
      </c>
      <c r="O5680">
        <f>(M5680*21)/100</f>
        <v>0</v>
      </c>
      <c r="P5680" t="s">
        <v>47</v>
      </c>
    </row>
    <row r="5681" spans="1:5" ht="13.2" customHeight="1">
      <c r="A5681" s="32" t="s">
        <v>48</v>
      </c>
      <c r="E5681" s="33" t="s">
        <v>3577</v>
      </c>
    </row>
    <row r="5682" spans="1:5" ht="13.2" customHeight="1">
      <c r="A5682" s="32" t="s">
        <v>49</v>
      </c>
      <c r="E5682" s="34" t="s">
        <v>43</v>
      </c>
    </row>
    <row r="5683" ht="13.2" customHeight="1">
      <c r="E5683" s="33" t="s">
        <v>43</v>
      </c>
    </row>
    <row r="5684" spans="1:13" ht="13.2" customHeight="1">
      <c r="A5684" t="s">
        <v>37</v>
      </c>
      <c r="C5684" s="11" t="s">
        <v>1277</v>
      </c>
      <c r="E5684" s="35" t="s">
        <v>1278</v>
      </c>
      <c r="J5684" s="31">
        <f>0</f>
        <v>0</v>
      </c>
      <c r="K5684" s="31">
        <f>0</f>
        <v>0</v>
      </c>
      <c r="L5684" s="31">
        <f>0+L5685+L5689+L5693</f>
        <v>0</v>
      </c>
      <c r="M5684" s="31">
        <f>0+M5685+M5689+M5693</f>
        <v>0</v>
      </c>
    </row>
    <row r="5685" spans="1:16" ht="13.2" customHeight="1">
      <c r="A5685" t="s">
        <v>40</v>
      </c>
      <c r="B5685" s="10" t="s">
        <v>53</v>
      </c>
      <c r="C5685" s="10" t="s">
        <v>3578</v>
      </c>
      <c r="E5685" s="27" t="s">
        <v>3579</v>
      </c>
      <c r="F5685" s="28" t="s">
        <v>1282</v>
      </c>
      <c r="G5685" s="29">
        <v>10</v>
      </c>
      <c r="H5685" s="28">
        <v>0</v>
      </c>
      <c r="I5685" s="28">
        <f>ROUND(G5685*H5685,6)</f>
        <v>0</v>
      </c>
      <c r="L5685" s="30">
        <v>0</v>
      </c>
      <c r="M5685" s="31">
        <f>ROUND(ROUND(L5685,2)*ROUND(G5685,3),2)</f>
        <v>0</v>
      </c>
      <c r="N5685" s="28" t="s">
        <v>52</v>
      </c>
      <c r="O5685">
        <f>(M5685*21)/100</f>
        <v>0</v>
      </c>
      <c r="P5685" t="s">
        <v>47</v>
      </c>
    </row>
    <row r="5686" spans="1:5" ht="13.2" customHeight="1">
      <c r="A5686" s="32" t="s">
        <v>48</v>
      </c>
      <c r="E5686" s="33" t="s">
        <v>3579</v>
      </c>
    </row>
    <row r="5687" spans="1:5" ht="13.2" customHeight="1">
      <c r="A5687" s="32" t="s">
        <v>49</v>
      </c>
      <c r="E5687" s="34" t="s">
        <v>43</v>
      </c>
    </row>
    <row r="5688" ht="13.2" customHeight="1">
      <c r="E5688" s="33" t="s">
        <v>43</v>
      </c>
    </row>
    <row r="5689" spans="1:16" ht="13.2" customHeight="1">
      <c r="A5689" t="s">
        <v>40</v>
      </c>
      <c r="B5689" s="10" t="s">
        <v>60</v>
      </c>
      <c r="C5689" s="10" t="s">
        <v>3580</v>
      </c>
      <c r="E5689" s="27" t="s">
        <v>3581</v>
      </c>
      <c r="F5689" s="28" t="s">
        <v>1282</v>
      </c>
      <c r="G5689" s="29">
        <v>10</v>
      </c>
      <c r="H5689" s="28">
        <v>0</v>
      </c>
      <c r="I5689" s="28">
        <f>ROUND(G5689*H5689,6)</f>
        <v>0</v>
      </c>
      <c r="L5689" s="30">
        <v>0</v>
      </c>
      <c r="M5689" s="31">
        <f>ROUND(ROUND(L5689,2)*ROUND(G5689,3),2)</f>
        <v>0</v>
      </c>
      <c r="N5689" s="28" t="s">
        <v>52</v>
      </c>
      <c r="O5689">
        <f>(M5689*21)/100</f>
        <v>0</v>
      </c>
      <c r="P5689" t="s">
        <v>47</v>
      </c>
    </row>
    <row r="5690" spans="1:5" ht="13.2" customHeight="1">
      <c r="A5690" s="32" t="s">
        <v>48</v>
      </c>
      <c r="E5690" s="33" t="s">
        <v>3581</v>
      </c>
    </row>
    <row r="5691" spans="1:5" ht="13.2" customHeight="1">
      <c r="A5691" s="32" t="s">
        <v>49</v>
      </c>
      <c r="E5691" s="34" t="s">
        <v>43</v>
      </c>
    </row>
    <row r="5692" ht="13.2" customHeight="1">
      <c r="E5692" s="33" t="s">
        <v>43</v>
      </c>
    </row>
    <row r="5693" spans="1:16" ht="13.2" customHeight="1">
      <c r="A5693" t="s">
        <v>40</v>
      </c>
      <c r="B5693" s="10" t="s">
        <v>64</v>
      </c>
      <c r="C5693" s="10" t="s">
        <v>3582</v>
      </c>
      <c r="E5693" s="27" t="s">
        <v>3583</v>
      </c>
      <c r="F5693" s="28" t="s">
        <v>1282</v>
      </c>
      <c r="G5693" s="29">
        <v>5</v>
      </c>
      <c r="H5693" s="28">
        <v>0</v>
      </c>
      <c r="I5693" s="28">
        <f>ROUND(G5693*H5693,6)</f>
        <v>0</v>
      </c>
      <c r="L5693" s="30">
        <v>0</v>
      </c>
      <c r="M5693" s="31">
        <f>ROUND(ROUND(L5693,2)*ROUND(G5693,3),2)</f>
        <v>0</v>
      </c>
      <c r="N5693" s="28" t="s">
        <v>52</v>
      </c>
      <c r="O5693">
        <f>(M5693*21)/100</f>
        <v>0</v>
      </c>
      <c r="P5693" t="s">
        <v>47</v>
      </c>
    </row>
    <row r="5694" spans="1:5" ht="13.2" customHeight="1">
      <c r="A5694" s="32" t="s">
        <v>48</v>
      </c>
      <c r="E5694" s="33" t="s">
        <v>3583</v>
      </c>
    </row>
    <row r="5695" spans="1:5" ht="13.2" customHeight="1">
      <c r="A5695" s="32" t="s">
        <v>49</v>
      </c>
      <c r="E5695" s="34" t="s">
        <v>43</v>
      </c>
    </row>
    <row r="5696" ht="13.2" customHeight="1">
      <c r="E5696" s="33" t="s">
        <v>43</v>
      </c>
    </row>
  </sheetData>
  <sheetProtection algorithmName="SHA-512" hashValue="N/6qFW+c+ALsJ+PIPnzrT+DgXEZk7SLspPXeB3FAnO9HKslIcAEz0Qb/90IGybK3Rh3ECF/6TjDOrRn0G5/XxQ==" saltValue="LRg7LWDW4hfX6qyPWS3VEA=="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0"/>
  <sheetViews>
    <sheetView workbookViewId="0" topLeftCell="A1">
      <pane ySplit="7" topLeftCell="A8" activePane="bottomLeft" state="frozen"/>
      <selection pane="bottomLeft" activeCell="E36" sqref="E36"/>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3584</v>
      </c>
      <c r="M3" s="36">
        <f>0+K8+K93+K98+K103+K136+K141+K158+K219+K276+K301+K306+K311+K316+M8+M93+M98+M103+M136+M141+M158+M219+M276+M301+M306+M311+M316</f>
        <v>0</v>
      </c>
      <c r="N3" s="19" t="s">
        <v>13</v>
      </c>
    </row>
    <row r="4" spans="1:5" ht="15" customHeight="1">
      <c r="A4" s="22" t="s">
        <v>18</v>
      </c>
      <c r="B4" s="23" t="s">
        <v>21</v>
      </c>
      <c r="C4" s="2" t="s">
        <v>3584</v>
      </c>
      <c r="D4" s="5"/>
      <c r="E4" s="23" t="s">
        <v>3585</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41</v>
      </c>
      <c r="E8" s="26" t="s">
        <v>1315</v>
      </c>
      <c r="J8" s="25">
        <f>0</f>
        <v>0</v>
      </c>
      <c r="K8" s="25">
        <f>0</f>
        <v>0</v>
      </c>
      <c r="L8" s="25">
        <f>0+L9+L13+L17+L21+L25+L29+L33+L37+L41+L45+L49+L53+L57+L61+L65+L69+L73+L77+L81+L85+L89</f>
        <v>0</v>
      </c>
      <c r="M8" s="25">
        <f>0+M9+M13+M17+M21+M25+M29+M33+M37+M41+M45+M49+M53+M57+M61+M65+M69+M73+M77+M81+M85+M89</f>
        <v>0</v>
      </c>
    </row>
    <row r="9" spans="1:16" ht="13.2" customHeight="1">
      <c r="A9" t="s">
        <v>40</v>
      </c>
      <c r="B9" s="10" t="s">
        <v>41</v>
      </c>
      <c r="C9" s="10" t="s">
        <v>3586</v>
      </c>
      <c r="E9" s="27" t="s">
        <v>3587</v>
      </c>
      <c r="F9" s="28" t="s">
        <v>63</v>
      </c>
      <c r="G9" s="29">
        <v>1.8</v>
      </c>
      <c r="H9" s="28">
        <v>0</v>
      </c>
      <c r="I9" s="28">
        <f>ROUND(G9*H9,6)</f>
        <v>0</v>
      </c>
      <c r="L9" s="30">
        <v>0</v>
      </c>
      <c r="M9" s="31">
        <f>ROUND(ROUND(L9,2)*ROUND(G9,3),2)</f>
        <v>0</v>
      </c>
      <c r="N9" s="28" t="s">
        <v>52</v>
      </c>
      <c r="O9">
        <f>(M9*21)/100</f>
        <v>0</v>
      </c>
      <c r="P9" t="s">
        <v>47</v>
      </c>
    </row>
    <row r="10" spans="1:5" ht="13.2" customHeight="1">
      <c r="A10" s="32" t="s">
        <v>48</v>
      </c>
      <c r="E10" s="33" t="s">
        <v>3588</v>
      </c>
    </row>
    <row r="11" spans="1:5" ht="26.4" customHeight="1">
      <c r="A11" s="32" t="s">
        <v>49</v>
      </c>
      <c r="E11" s="34" t="s">
        <v>3589</v>
      </c>
    </row>
    <row r="12" ht="13.2" customHeight="1">
      <c r="E12" s="33" t="s">
        <v>3590</v>
      </c>
    </row>
    <row r="13" spans="1:16" ht="13.2" customHeight="1">
      <c r="A13" t="s">
        <v>40</v>
      </c>
      <c r="B13" s="10" t="s">
        <v>47</v>
      </c>
      <c r="C13" s="10" t="s">
        <v>3591</v>
      </c>
      <c r="E13" s="27" t="s">
        <v>3587</v>
      </c>
      <c r="F13" s="28" t="s">
        <v>63</v>
      </c>
      <c r="G13" s="29">
        <v>6.72</v>
      </c>
      <c r="H13" s="28">
        <v>0</v>
      </c>
      <c r="I13" s="28">
        <f>ROUND(G13*H13,6)</f>
        <v>0</v>
      </c>
      <c r="L13" s="30">
        <v>0</v>
      </c>
      <c r="M13" s="31">
        <f>ROUND(ROUND(L13,2)*ROUND(G13,3),2)</f>
        <v>0</v>
      </c>
      <c r="N13" s="28" t="s">
        <v>52</v>
      </c>
      <c r="O13">
        <f>(M13*21)/100</f>
        <v>0</v>
      </c>
      <c r="P13" t="s">
        <v>47</v>
      </c>
    </row>
    <row r="14" spans="1:5" ht="13.2" customHeight="1">
      <c r="A14" s="32" t="s">
        <v>48</v>
      </c>
      <c r="E14" s="33" t="s">
        <v>3592</v>
      </c>
    </row>
    <row r="15" spans="1:5" ht="26.4" customHeight="1">
      <c r="A15" s="32" t="s">
        <v>49</v>
      </c>
      <c r="E15" s="34" t="s">
        <v>3593</v>
      </c>
    </row>
    <row r="16" ht="13.2" customHeight="1">
      <c r="E16" s="33" t="s">
        <v>3590</v>
      </c>
    </row>
    <row r="17" spans="1:16" ht="13.2" customHeight="1">
      <c r="A17" t="s">
        <v>40</v>
      </c>
      <c r="B17" s="10" t="s">
        <v>53</v>
      </c>
      <c r="C17" s="10" t="s">
        <v>3594</v>
      </c>
      <c r="E17" s="27" t="s">
        <v>3587</v>
      </c>
      <c r="F17" s="28" t="s">
        <v>63</v>
      </c>
      <c r="G17" s="29">
        <v>1.8</v>
      </c>
      <c r="H17" s="28">
        <v>0</v>
      </c>
      <c r="I17" s="28">
        <f>ROUND(G17*H17,6)</f>
        <v>0</v>
      </c>
      <c r="L17" s="30">
        <v>0</v>
      </c>
      <c r="M17" s="31">
        <f>ROUND(ROUND(L17,2)*ROUND(G17,3),2)</f>
        <v>0</v>
      </c>
      <c r="N17" s="28" t="s">
        <v>52</v>
      </c>
      <c r="O17">
        <f>(M17*21)/100</f>
        <v>0</v>
      </c>
      <c r="P17" t="s">
        <v>47</v>
      </c>
    </row>
    <row r="18" spans="1:5" ht="13.2" customHeight="1">
      <c r="A18" s="32" t="s">
        <v>48</v>
      </c>
      <c r="E18" s="33" t="s">
        <v>3595</v>
      </c>
    </row>
    <row r="19" spans="1:5" ht="26.4" customHeight="1">
      <c r="A19" s="32" t="s">
        <v>49</v>
      </c>
      <c r="E19" s="34" t="s">
        <v>3596</v>
      </c>
    </row>
    <row r="20" ht="13.2" customHeight="1">
      <c r="E20" s="33" t="s">
        <v>3590</v>
      </c>
    </row>
    <row r="21" spans="1:16" ht="13.2" customHeight="1">
      <c r="A21" t="s">
        <v>40</v>
      </c>
      <c r="B21" s="10" t="s">
        <v>60</v>
      </c>
      <c r="C21" s="10" t="s">
        <v>3597</v>
      </c>
      <c r="E21" s="27" t="s">
        <v>3587</v>
      </c>
      <c r="F21" s="28" t="s">
        <v>63</v>
      </c>
      <c r="G21" s="29">
        <v>6.72</v>
      </c>
      <c r="H21" s="28">
        <v>0</v>
      </c>
      <c r="I21" s="28">
        <f>ROUND(G21*H21,6)</f>
        <v>0</v>
      </c>
      <c r="L21" s="30">
        <v>0</v>
      </c>
      <c r="M21" s="31">
        <f>ROUND(ROUND(L21,2)*ROUND(G21,3),2)</f>
        <v>0</v>
      </c>
      <c r="N21" s="28" t="s">
        <v>52</v>
      </c>
      <c r="O21">
        <f>(M21*21)/100</f>
        <v>0</v>
      </c>
      <c r="P21" t="s">
        <v>47</v>
      </c>
    </row>
    <row r="22" spans="1:5" ht="13.2" customHeight="1">
      <c r="A22" s="32" t="s">
        <v>48</v>
      </c>
      <c r="E22" s="33" t="s">
        <v>3598</v>
      </c>
    </row>
    <row r="23" spans="1:5" ht="26.4" customHeight="1">
      <c r="A23" s="32" t="s">
        <v>49</v>
      </c>
      <c r="E23" s="34" t="s">
        <v>3593</v>
      </c>
    </row>
    <row r="24" ht="13.2" customHeight="1">
      <c r="E24" s="33" t="s">
        <v>3590</v>
      </c>
    </row>
    <row r="25" spans="1:16" ht="13.2" customHeight="1">
      <c r="A25" t="s">
        <v>40</v>
      </c>
      <c r="B25" s="10" t="s">
        <v>64</v>
      </c>
      <c r="C25" s="10" t="s">
        <v>3599</v>
      </c>
      <c r="E25" s="27" t="s">
        <v>3587</v>
      </c>
      <c r="F25" s="28" t="s">
        <v>63</v>
      </c>
      <c r="G25" s="29">
        <v>2.4</v>
      </c>
      <c r="H25" s="28">
        <v>0</v>
      </c>
      <c r="I25" s="28">
        <f>ROUND(G25*H25,6)</f>
        <v>0</v>
      </c>
      <c r="L25" s="30">
        <v>0</v>
      </c>
      <c r="M25" s="31">
        <f>ROUND(ROUND(L25,2)*ROUND(G25,3),2)</f>
        <v>0</v>
      </c>
      <c r="N25" s="28" t="s">
        <v>52</v>
      </c>
      <c r="O25">
        <f>(M25*21)/100</f>
        <v>0</v>
      </c>
      <c r="P25" t="s">
        <v>47</v>
      </c>
    </row>
    <row r="26" spans="1:5" ht="13.2" customHeight="1">
      <c r="A26" s="32" t="s">
        <v>48</v>
      </c>
      <c r="E26" s="33" t="s">
        <v>3600</v>
      </c>
    </row>
    <row r="27" spans="1:5" ht="26.4" customHeight="1">
      <c r="A27" s="32" t="s">
        <v>49</v>
      </c>
      <c r="E27" s="34" t="s">
        <v>3601</v>
      </c>
    </row>
    <row r="28" ht="13.2" customHeight="1">
      <c r="E28" s="33" t="s">
        <v>3590</v>
      </c>
    </row>
    <row r="29" spans="1:16" ht="13.2" customHeight="1">
      <c r="A29" t="s">
        <v>40</v>
      </c>
      <c r="B29" s="10" t="s">
        <v>68</v>
      </c>
      <c r="C29" s="10" t="s">
        <v>3602</v>
      </c>
      <c r="E29" s="27" t="s">
        <v>3587</v>
      </c>
      <c r="F29" s="28" t="s">
        <v>63</v>
      </c>
      <c r="G29" s="29">
        <v>8.96</v>
      </c>
      <c r="H29" s="28">
        <v>0</v>
      </c>
      <c r="I29" s="28">
        <f>ROUND(G29*H29,6)</f>
        <v>0</v>
      </c>
      <c r="L29" s="30">
        <v>0</v>
      </c>
      <c r="M29" s="31">
        <f>ROUND(ROUND(L29,2)*ROUND(G29,3),2)</f>
        <v>0</v>
      </c>
      <c r="N29" s="28" t="s">
        <v>52</v>
      </c>
      <c r="O29">
        <f>(M29*21)/100</f>
        <v>0</v>
      </c>
      <c r="P29" t="s">
        <v>47</v>
      </c>
    </row>
    <row r="30" spans="1:5" ht="13.2" customHeight="1">
      <c r="A30" s="32" t="s">
        <v>48</v>
      </c>
      <c r="E30" s="33" t="s">
        <v>3603</v>
      </c>
    </row>
    <row r="31" spans="1:5" ht="26.4" customHeight="1">
      <c r="A31" s="32" t="s">
        <v>49</v>
      </c>
      <c r="E31" s="34" t="s">
        <v>3604</v>
      </c>
    </row>
    <row r="32" ht="13.2" customHeight="1">
      <c r="E32" s="33" t="s">
        <v>3590</v>
      </c>
    </row>
    <row r="33" spans="1:16" ht="13.2" customHeight="1">
      <c r="A33" t="s">
        <v>40</v>
      </c>
      <c r="B33" s="10" t="s">
        <v>71</v>
      </c>
      <c r="C33" s="10" t="s">
        <v>3605</v>
      </c>
      <c r="E33" s="27" t="s">
        <v>3606</v>
      </c>
      <c r="F33" s="28" t="s">
        <v>81</v>
      </c>
      <c r="G33" s="29">
        <v>2</v>
      </c>
      <c r="H33" s="28">
        <v>0</v>
      </c>
      <c r="I33" s="28">
        <f>ROUND(G33*H33,6)</f>
        <v>0</v>
      </c>
      <c r="L33" s="30">
        <v>0</v>
      </c>
      <c r="M33" s="31">
        <f>ROUND(ROUND(L33,2)*ROUND(G33,3),2)</f>
        <v>0</v>
      </c>
      <c r="N33" s="28" t="s">
        <v>52</v>
      </c>
      <c r="O33">
        <f>(M33*21)/100</f>
        <v>0</v>
      </c>
      <c r="P33" t="s">
        <v>47</v>
      </c>
    </row>
    <row r="34" spans="1:5" ht="13.2" customHeight="1">
      <c r="A34" s="32" t="s">
        <v>48</v>
      </c>
      <c r="E34" s="33" t="s">
        <v>3606</v>
      </c>
    </row>
    <row r="35" spans="1:5" ht="13.2" customHeight="1">
      <c r="A35" s="32" t="s">
        <v>49</v>
      </c>
      <c r="E35" s="34" t="s">
        <v>43</v>
      </c>
    </row>
    <row r="36" ht="13.2" customHeight="1">
      <c r="E36" s="33" t="s">
        <v>3607</v>
      </c>
    </row>
    <row r="37" spans="1:16" ht="13.2" customHeight="1">
      <c r="A37" t="s">
        <v>40</v>
      </c>
      <c r="B37" s="10" t="s">
        <v>74</v>
      </c>
      <c r="C37" s="10" t="s">
        <v>3608</v>
      </c>
      <c r="E37" s="27" t="s">
        <v>3609</v>
      </c>
      <c r="F37" s="28" t="s">
        <v>63</v>
      </c>
      <c r="G37" s="29">
        <v>15</v>
      </c>
      <c r="H37" s="28">
        <v>0.00064</v>
      </c>
      <c r="I37" s="28">
        <f>ROUND(G37*H37,6)</f>
        <v>0.0096</v>
      </c>
      <c r="L37" s="30">
        <v>0</v>
      </c>
      <c r="M37" s="31">
        <f>ROUND(ROUND(L37,2)*ROUND(G37,3),2)</f>
        <v>0</v>
      </c>
      <c r="N37" s="28" t="s">
        <v>52</v>
      </c>
      <c r="O37">
        <f>(M37*21)/100</f>
        <v>0</v>
      </c>
      <c r="P37" t="s">
        <v>47</v>
      </c>
    </row>
    <row r="38" spans="1:5" ht="13.2" customHeight="1">
      <c r="A38" s="32" t="s">
        <v>48</v>
      </c>
      <c r="E38" s="33" t="s">
        <v>3609</v>
      </c>
    </row>
    <row r="39" spans="1:5" ht="13.2" customHeight="1">
      <c r="A39" s="32" t="s">
        <v>49</v>
      </c>
      <c r="E39" s="34" t="s">
        <v>43</v>
      </c>
    </row>
    <row r="40" ht="13.2" customHeight="1">
      <c r="E40" s="33" t="s">
        <v>3610</v>
      </c>
    </row>
    <row r="41" spans="1:16" ht="13.2" customHeight="1">
      <c r="A41" t="s">
        <v>40</v>
      </c>
      <c r="B41" s="10" t="s">
        <v>78</v>
      </c>
      <c r="C41" s="10" t="s">
        <v>3611</v>
      </c>
      <c r="E41" s="27" t="s">
        <v>3612</v>
      </c>
      <c r="F41" s="28" t="s">
        <v>63</v>
      </c>
      <c r="G41" s="29">
        <v>15</v>
      </c>
      <c r="H41" s="28">
        <v>0</v>
      </c>
      <c r="I41" s="28">
        <f>ROUND(G41*H41,6)</f>
        <v>0</v>
      </c>
      <c r="L41" s="30">
        <v>0</v>
      </c>
      <c r="M41" s="31">
        <f>ROUND(ROUND(L41,2)*ROUND(G41,3),2)</f>
        <v>0</v>
      </c>
      <c r="N41" s="28" t="s">
        <v>52</v>
      </c>
      <c r="O41">
        <f>(M41*21)/100</f>
        <v>0</v>
      </c>
      <c r="P41" t="s">
        <v>47</v>
      </c>
    </row>
    <row r="42" spans="1:5" ht="13.2" customHeight="1">
      <c r="A42" s="32" t="s">
        <v>48</v>
      </c>
      <c r="E42" s="33" t="s">
        <v>3612</v>
      </c>
    </row>
    <row r="43" spans="1:5" ht="13.2" customHeight="1">
      <c r="A43" s="32" t="s">
        <v>49</v>
      </c>
      <c r="E43" s="34" t="s">
        <v>43</v>
      </c>
    </row>
    <row r="44" ht="13.2" customHeight="1">
      <c r="E44" s="33" t="s">
        <v>3610</v>
      </c>
    </row>
    <row r="45" spans="1:16" ht="13.2" customHeight="1">
      <c r="A45" t="s">
        <v>40</v>
      </c>
      <c r="B45" s="10" t="s">
        <v>83</v>
      </c>
      <c r="C45" s="10" t="s">
        <v>2837</v>
      </c>
      <c r="E45" s="27" t="s">
        <v>2838</v>
      </c>
      <c r="F45" s="28" t="s">
        <v>155</v>
      </c>
      <c r="G45" s="29">
        <v>8.97</v>
      </c>
      <c r="H45" s="28">
        <v>0</v>
      </c>
      <c r="I45" s="28">
        <f>ROUND(G45*H45,6)</f>
        <v>0</v>
      </c>
      <c r="L45" s="30">
        <v>0</v>
      </c>
      <c r="M45" s="31">
        <f>ROUND(ROUND(L45,2)*ROUND(G45,3),2)</f>
        <v>0</v>
      </c>
      <c r="N45" s="28" t="s">
        <v>52</v>
      </c>
      <c r="O45">
        <f>(M45*21)/100</f>
        <v>0</v>
      </c>
      <c r="P45" t="s">
        <v>47</v>
      </c>
    </row>
    <row r="46" spans="1:5" ht="13.2" customHeight="1">
      <c r="A46" s="32" t="s">
        <v>48</v>
      </c>
      <c r="E46" s="33" t="s">
        <v>2839</v>
      </c>
    </row>
    <row r="47" spans="1:5" ht="39.6" customHeight="1">
      <c r="A47" s="32" t="s">
        <v>49</v>
      </c>
      <c r="E47" s="34" t="s">
        <v>3613</v>
      </c>
    </row>
    <row r="48" ht="13.2" customHeight="1">
      <c r="E48" s="33" t="s">
        <v>2841</v>
      </c>
    </row>
    <row r="49" spans="1:16" ht="13.2" customHeight="1">
      <c r="A49" t="s">
        <v>40</v>
      </c>
      <c r="B49" s="10" t="s">
        <v>86</v>
      </c>
      <c r="C49" s="10" t="s">
        <v>2842</v>
      </c>
      <c r="E49" s="27" t="s">
        <v>2838</v>
      </c>
      <c r="F49" s="28" t="s">
        <v>155</v>
      </c>
      <c r="G49" s="29">
        <v>8.97</v>
      </c>
      <c r="H49" s="28">
        <v>0</v>
      </c>
      <c r="I49" s="28">
        <f>ROUND(G49*H49,6)</f>
        <v>0</v>
      </c>
      <c r="L49" s="30">
        <v>0</v>
      </c>
      <c r="M49" s="31">
        <f>ROUND(ROUND(L49,2)*ROUND(G49,3),2)</f>
        <v>0</v>
      </c>
      <c r="N49" s="28" t="s">
        <v>52</v>
      </c>
      <c r="O49">
        <f>(M49*21)/100</f>
        <v>0</v>
      </c>
      <c r="P49" t="s">
        <v>47</v>
      </c>
    </row>
    <row r="50" spans="1:5" ht="13.2" customHeight="1">
      <c r="A50" s="32" t="s">
        <v>48</v>
      </c>
      <c r="E50" s="33" t="s">
        <v>2843</v>
      </c>
    </row>
    <row r="51" spans="1:5" ht="13.2" customHeight="1">
      <c r="A51" s="32" t="s">
        <v>49</v>
      </c>
      <c r="E51" s="34" t="s">
        <v>43</v>
      </c>
    </row>
    <row r="52" ht="13.2" customHeight="1">
      <c r="E52" s="33" t="s">
        <v>2841</v>
      </c>
    </row>
    <row r="53" spans="1:16" ht="13.2" customHeight="1">
      <c r="A53" t="s">
        <v>40</v>
      </c>
      <c r="B53" s="10" t="s">
        <v>90</v>
      </c>
      <c r="C53" s="10" t="s">
        <v>1332</v>
      </c>
      <c r="E53" s="27" t="s">
        <v>1333</v>
      </c>
      <c r="F53" s="28" t="s">
        <v>63</v>
      </c>
      <c r="G53" s="29">
        <v>21.3</v>
      </c>
      <c r="H53" s="28">
        <v>0.00084</v>
      </c>
      <c r="I53" s="28">
        <f>ROUND(G53*H53,6)</f>
        <v>0.017892</v>
      </c>
      <c r="L53" s="30">
        <v>0</v>
      </c>
      <c r="M53" s="31">
        <f>ROUND(ROUND(L53,2)*ROUND(G53,3),2)</f>
        <v>0</v>
      </c>
      <c r="N53" s="28" t="s">
        <v>52</v>
      </c>
      <c r="O53">
        <f>(M53*21)/100</f>
        <v>0</v>
      </c>
      <c r="P53" t="s">
        <v>47</v>
      </c>
    </row>
    <row r="54" spans="1:5" ht="13.2" customHeight="1">
      <c r="A54" s="32" t="s">
        <v>48</v>
      </c>
      <c r="E54" s="33" t="s">
        <v>1333</v>
      </c>
    </row>
    <row r="55" spans="1:5" ht="26.4" customHeight="1">
      <c r="A55" s="32" t="s">
        <v>49</v>
      </c>
      <c r="E55" s="34" t="s">
        <v>3614</v>
      </c>
    </row>
    <row r="56" ht="13.2" customHeight="1">
      <c r="E56" s="33" t="s">
        <v>1335</v>
      </c>
    </row>
    <row r="57" spans="1:16" ht="13.2" customHeight="1">
      <c r="A57" t="s">
        <v>40</v>
      </c>
      <c r="B57" s="10" t="s">
        <v>96</v>
      </c>
      <c r="C57" s="10" t="s">
        <v>1336</v>
      </c>
      <c r="E57" s="27" t="s">
        <v>1337</v>
      </c>
      <c r="F57" s="28" t="s">
        <v>63</v>
      </c>
      <c r="G57" s="29">
        <v>21.3</v>
      </c>
      <c r="H57" s="28">
        <v>0</v>
      </c>
      <c r="I57" s="28">
        <f>ROUND(G57*H57,6)</f>
        <v>0</v>
      </c>
      <c r="L57" s="30">
        <v>0</v>
      </c>
      <c r="M57" s="31">
        <f>ROUND(ROUND(L57,2)*ROUND(G57,3),2)</f>
        <v>0</v>
      </c>
      <c r="N57" s="28" t="s">
        <v>52</v>
      </c>
      <c r="O57">
        <f>(M57*21)/100</f>
        <v>0</v>
      </c>
      <c r="P57" t="s">
        <v>47</v>
      </c>
    </row>
    <row r="58" spans="1:5" ht="13.2" customHeight="1">
      <c r="A58" s="32" t="s">
        <v>48</v>
      </c>
      <c r="E58" s="33" t="s">
        <v>1337</v>
      </c>
    </row>
    <row r="59" spans="1:5" ht="13.2" customHeight="1">
      <c r="A59" s="32" t="s">
        <v>49</v>
      </c>
      <c r="E59" s="34" t="s">
        <v>43</v>
      </c>
    </row>
    <row r="60" ht="13.2" customHeight="1">
      <c r="E60" s="33" t="s">
        <v>43</v>
      </c>
    </row>
    <row r="61" spans="1:16" ht="13.2" customHeight="1">
      <c r="A61" t="s">
        <v>40</v>
      </c>
      <c r="B61" s="10" t="s">
        <v>99</v>
      </c>
      <c r="C61" s="10" t="s">
        <v>1338</v>
      </c>
      <c r="E61" s="27" t="s">
        <v>1339</v>
      </c>
      <c r="F61" s="28" t="s">
        <v>155</v>
      </c>
      <c r="G61" s="29">
        <v>8.97</v>
      </c>
      <c r="H61" s="28">
        <v>0</v>
      </c>
      <c r="I61" s="28">
        <f>ROUND(G61*H61,6)</f>
        <v>0</v>
      </c>
      <c r="L61" s="30">
        <v>0</v>
      </c>
      <c r="M61" s="31">
        <f>ROUND(ROUND(L61,2)*ROUND(G61,3),2)</f>
        <v>0</v>
      </c>
      <c r="N61" s="28" t="s">
        <v>52</v>
      </c>
      <c r="O61">
        <f>(M61*21)/100</f>
        <v>0</v>
      </c>
      <c r="P61" t="s">
        <v>47</v>
      </c>
    </row>
    <row r="62" spans="1:5" ht="13.2" customHeight="1">
      <c r="A62" s="32" t="s">
        <v>48</v>
      </c>
      <c r="E62" s="33" t="s">
        <v>1340</v>
      </c>
    </row>
    <row r="63" spans="1:5" ht="13.2" customHeight="1">
      <c r="A63" s="32" t="s">
        <v>49</v>
      </c>
      <c r="E63" s="34" t="s">
        <v>43</v>
      </c>
    </row>
    <row r="64" ht="13.2" customHeight="1">
      <c r="E64" s="33" t="s">
        <v>1342</v>
      </c>
    </row>
    <row r="65" spans="1:16" ht="13.2" customHeight="1">
      <c r="A65" t="s">
        <v>40</v>
      </c>
      <c r="B65" s="10" t="s">
        <v>102</v>
      </c>
      <c r="C65" s="10" t="s">
        <v>3615</v>
      </c>
      <c r="E65" s="27" t="s">
        <v>1344</v>
      </c>
      <c r="F65" s="28" t="s">
        <v>155</v>
      </c>
      <c r="G65" s="29">
        <v>8.97</v>
      </c>
      <c r="H65" s="28">
        <v>0</v>
      </c>
      <c r="I65" s="28">
        <f>ROUND(G65*H65,6)</f>
        <v>0</v>
      </c>
      <c r="L65" s="30">
        <v>0</v>
      </c>
      <c r="M65" s="31">
        <f>ROUND(ROUND(L65,2)*ROUND(G65,3),2)</f>
        <v>0</v>
      </c>
      <c r="N65" s="28" t="s">
        <v>52</v>
      </c>
      <c r="O65">
        <f>(M65*21)/100</f>
        <v>0</v>
      </c>
      <c r="P65" t="s">
        <v>47</v>
      </c>
    </row>
    <row r="66" spans="1:5" ht="13.2" customHeight="1">
      <c r="A66" s="32" t="s">
        <v>48</v>
      </c>
      <c r="E66" s="33" t="s">
        <v>3616</v>
      </c>
    </row>
    <row r="67" spans="1:5" ht="26.4" customHeight="1">
      <c r="A67" s="32" t="s">
        <v>49</v>
      </c>
      <c r="E67" s="34" t="s">
        <v>3617</v>
      </c>
    </row>
    <row r="68" ht="13.2" customHeight="1">
      <c r="E68" s="33" t="s">
        <v>1347</v>
      </c>
    </row>
    <row r="69" spans="1:16" ht="13.2" customHeight="1">
      <c r="A69" t="s">
        <v>40</v>
      </c>
      <c r="B69" s="10" t="s">
        <v>107</v>
      </c>
      <c r="C69" s="10" t="s">
        <v>1355</v>
      </c>
      <c r="E69" s="27" t="s">
        <v>1356</v>
      </c>
      <c r="F69" s="28" t="s">
        <v>155</v>
      </c>
      <c r="G69" s="29">
        <v>8.97</v>
      </c>
      <c r="H69" s="28">
        <v>0</v>
      </c>
      <c r="I69" s="28">
        <f>ROUND(G69*H69,6)</f>
        <v>0</v>
      </c>
      <c r="L69" s="30">
        <v>0</v>
      </c>
      <c r="M69" s="31">
        <f>ROUND(ROUND(L69,2)*ROUND(G69,3),2)</f>
        <v>0</v>
      </c>
      <c r="N69" s="28" t="s">
        <v>52</v>
      </c>
      <c r="O69">
        <f>(M69*21)/100</f>
        <v>0</v>
      </c>
      <c r="P69" t="s">
        <v>47</v>
      </c>
    </row>
    <row r="70" spans="1:5" ht="13.2" customHeight="1">
      <c r="A70" s="32" t="s">
        <v>48</v>
      </c>
      <c r="E70" s="33" t="s">
        <v>1356</v>
      </c>
    </row>
    <row r="71" spans="1:5" ht="13.2" customHeight="1">
      <c r="A71" s="32" t="s">
        <v>49</v>
      </c>
      <c r="E71" s="34" t="s">
        <v>43</v>
      </c>
    </row>
    <row r="72" ht="13.2" customHeight="1">
      <c r="E72" s="33" t="s">
        <v>1358</v>
      </c>
    </row>
    <row r="73" spans="1:16" ht="13.2" customHeight="1">
      <c r="A73" t="s">
        <v>40</v>
      </c>
      <c r="B73" s="10" t="s">
        <v>110</v>
      </c>
      <c r="C73" s="10" t="s">
        <v>1359</v>
      </c>
      <c r="E73" s="27" t="s">
        <v>1360</v>
      </c>
      <c r="F73" s="28" t="s">
        <v>148</v>
      </c>
      <c r="G73" s="29">
        <v>17.94</v>
      </c>
      <c r="H73" s="28">
        <v>0</v>
      </c>
      <c r="I73" s="28">
        <f>ROUND(G73*H73,6)</f>
        <v>0</v>
      </c>
      <c r="L73" s="30">
        <v>0</v>
      </c>
      <c r="M73" s="31">
        <f>ROUND(ROUND(L73,2)*ROUND(G73,3),2)</f>
        <v>0</v>
      </c>
      <c r="N73" s="28" t="s">
        <v>52</v>
      </c>
      <c r="O73">
        <f>(M73*21)/100</f>
        <v>0</v>
      </c>
      <c r="P73" t="s">
        <v>47</v>
      </c>
    </row>
    <row r="74" spans="1:5" ht="13.2" customHeight="1">
      <c r="A74" s="32" t="s">
        <v>48</v>
      </c>
      <c r="E74" s="33" t="s">
        <v>1360</v>
      </c>
    </row>
    <row r="75" spans="1:5" ht="26.4" customHeight="1">
      <c r="A75" s="32" t="s">
        <v>49</v>
      </c>
      <c r="E75" s="34" t="s">
        <v>3618</v>
      </c>
    </row>
    <row r="76" ht="13.2" customHeight="1">
      <c r="E76" s="33" t="s">
        <v>1358</v>
      </c>
    </row>
    <row r="77" spans="1:16" ht="13.2" customHeight="1">
      <c r="A77" t="s">
        <v>40</v>
      </c>
      <c r="B77" s="10" t="s">
        <v>113</v>
      </c>
      <c r="C77" s="10" t="s">
        <v>2854</v>
      </c>
      <c r="E77" s="27" t="s">
        <v>2855</v>
      </c>
      <c r="F77" s="28" t="s">
        <v>155</v>
      </c>
      <c r="G77" s="29">
        <v>4.71</v>
      </c>
      <c r="H77" s="28">
        <v>0</v>
      </c>
      <c r="I77" s="28">
        <f>ROUND(G77*H77,6)</f>
        <v>0</v>
      </c>
      <c r="L77" s="30">
        <v>0</v>
      </c>
      <c r="M77" s="31">
        <f>ROUND(ROUND(L77,2)*ROUND(G77,3),2)</f>
        <v>0</v>
      </c>
      <c r="N77" s="28" t="s">
        <v>52</v>
      </c>
      <c r="O77">
        <f>(M77*21)/100</f>
        <v>0</v>
      </c>
      <c r="P77" t="s">
        <v>47</v>
      </c>
    </row>
    <row r="78" spans="1:5" ht="13.2" customHeight="1">
      <c r="A78" s="32" t="s">
        <v>48</v>
      </c>
      <c r="E78" s="33" t="s">
        <v>2855</v>
      </c>
    </row>
    <row r="79" spans="1:5" ht="39.6" customHeight="1">
      <c r="A79" s="32" t="s">
        <v>49</v>
      </c>
      <c r="E79" s="34" t="s">
        <v>3619</v>
      </c>
    </row>
    <row r="80" ht="13.2" customHeight="1">
      <c r="E80" s="33" t="s">
        <v>1364</v>
      </c>
    </row>
    <row r="81" spans="1:16" ht="13.2" customHeight="1">
      <c r="A81" t="s">
        <v>40</v>
      </c>
      <c r="B81" s="10" t="s">
        <v>124</v>
      </c>
      <c r="C81" s="10" t="s">
        <v>2857</v>
      </c>
      <c r="E81" s="27" t="s">
        <v>2858</v>
      </c>
      <c r="F81" s="28" t="s">
        <v>155</v>
      </c>
      <c r="G81" s="29">
        <v>3.408</v>
      </c>
      <c r="H81" s="28">
        <v>0</v>
      </c>
      <c r="I81" s="28">
        <f>ROUND(G81*H81,6)</f>
        <v>0</v>
      </c>
      <c r="L81" s="30">
        <v>0</v>
      </c>
      <c r="M81" s="31">
        <f>ROUND(ROUND(L81,2)*ROUND(G81,3),2)</f>
        <v>0</v>
      </c>
      <c r="N81" s="28" t="s">
        <v>52</v>
      </c>
      <c r="O81">
        <f>(M81*21)/100</f>
        <v>0</v>
      </c>
      <c r="P81" t="s">
        <v>47</v>
      </c>
    </row>
    <row r="82" spans="1:5" ht="13.2" customHeight="1">
      <c r="A82" s="32" t="s">
        <v>48</v>
      </c>
      <c r="E82" s="33" t="s">
        <v>2859</v>
      </c>
    </row>
    <row r="83" spans="1:5" ht="26.4" customHeight="1">
      <c r="A83" s="32" t="s">
        <v>49</v>
      </c>
      <c r="E83" s="34" t="s">
        <v>3620</v>
      </c>
    </row>
    <row r="84" ht="13.2" customHeight="1">
      <c r="E84" s="33" t="s">
        <v>2861</v>
      </c>
    </row>
    <row r="85" spans="1:16" ht="13.2" customHeight="1">
      <c r="A85" t="s">
        <v>40</v>
      </c>
      <c r="B85" s="10" t="s">
        <v>127</v>
      </c>
      <c r="C85" s="10" t="s">
        <v>2866</v>
      </c>
      <c r="E85" s="27" t="s">
        <v>2867</v>
      </c>
      <c r="F85" s="28" t="s">
        <v>148</v>
      </c>
      <c r="G85" s="29">
        <v>6.816</v>
      </c>
      <c r="H85" s="28">
        <v>1</v>
      </c>
      <c r="I85" s="28">
        <f>ROUND(G85*H85,6)</f>
        <v>6.816</v>
      </c>
      <c r="L85" s="30">
        <v>0</v>
      </c>
      <c r="M85" s="31">
        <f>ROUND(ROUND(L85,2)*ROUND(G85,3),2)</f>
        <v>0</v>
      </c>
      <c r="N85" s="28" t="s">
        <v>52</v>
      </c>
      <c r="O85">
        <f>(M85*21)/100</f>
        <v>0</v>
      </c>
      <c r="P85" t="s">
        <v>47</v>
      </c>
    </row>
    <row r="86" spans="1:5" ht="13.2" customHeight="1">
      <c r="A86" s="32" t="s">
        <v>48</v>
      </c>
      <c r="E86" s="33" t="s">
        <v>2867</v>
      </c>
    </row>
    <row r="87" spans="1:5" ht="26.4" customHeight="1">
      <c r="A87" s="32" t="s">
        <v>49</v>
      </c>
      <c r="E87" s="34" t="s">
        <v>3621</v>
      </c>
    </row>
    <row r="88" ht="13.2" customHeight="1">
      <c r="E88" s="33" t="s">
        <v>43</v>
      </c>
    </row>
    <row r="89" spans="1:16" ht="13.2" customHeight="1">
      <c r="A89" t="s">
        <v>40</v>
      </c>
      <c r="B89" s="10" t="s">
        <v>118</v>
      </c>
      <c r="C89" s="10" t="s">
        <v>2869</v>
      </c>
      <c r="E89" s="27" t="s">
        <v>2870</v>
      </c>
      <c r="F89" s="28" t="s">
        <v>148</v>
      </c>
      <c r="G89" s="29">
        <v>9.42</v>
      </c>
      <c r="H89" s="28">
        <v>1</v>
      </c>
      <c r="I89" s="28">
        <f>ROUND(G89*H89,6)</f>
        <v>9.42</v>
      </c>
      <c r="L89" s="30">
        <v>0</v>
      </c>
      <c r="M89" s="31">
        <f>ROUND(ROUND(L89,2)*ROUND(G89,3),2)</f>
        <v>0</v>
      </c>
      <c r="N89" s="28" t="s">
        <v>52</v>
      </c>
      <c r="O89">
        <f>(M89*21)/100</f>
        <v>0</v>
      </c>
      <c r="P89" t="s">
        <v>47</v>
      </c>
    </row>
    <row r="90" spans="1:5" ht="13.2" customHeight="1">
      <c r="A90" s="32" t="s">
        <v>48</v>
      </c>
      <c r="E90" s="33" t="s">
        <v>2870</v>
      </c>
    </row>
    <row r="91" spans="1:5" ht="26.4" customHeight="1">
      <c r="A91" s="32" t="s">
        <v>49</v>
      </c>
      <c r="E91" s="34" t="s">
        <v>3622</v>
      </c>
    </row>
    <row r="92" ht="13.2" customHeight="1">
      <c r="E92" s="33" t="s">
        <v>43</v>
      </c>
    </row>
    <row r="93" spans="1:13" ht="13.2" customHeight="1">
      <c r="A93" t="s">
        <v>37</v>
      </c>
      <c r="C93" s="11" t="s">
        <v>53</v>
      </c>
      <c r="E93" s="35" t="s">
        <v>145</v>
      </c>
      <c r="J93" s="31">
        <f>0</f>
        <v>0</v>
      </c>
      <c r="K93" s="31">
        <f>0</f>
        <v>0</v>
      </c>
      <c r="L93" s="31">
        <f>0+L94</f>
        <v>0</v>
      </c>
      <c r="M93" s="31">
        <f>0+M94</f>
        <v>0</v>
      </c>
    </row>
    <row r="94" spans="1:16" ht="13.2" customHeight="1">
      <c r="A94" t="s">
        <v>40</v>
      </c>
      <c r="B94" s="10" t="s">
        <v>130</v>
      </c>
      <c r="C94" s="10" t="s">
        <v>3623</v>
      </c>
      <c r="E94" s="27" t="s">
        <v>3624</v>
      </c>
      <c r="F94" s="28" t="s">
        <v>67</v>
      </c>
      <c r="G94" s="29">
        <v>1</v>
      </c>
      <c r="H94" s="28">
        <v>0.39564</v>
      </c>
      <c r="I94" s="28">
        <f>ROUND(G94*H94,6)</f>
        <v>0.39564</v>
      </c>
      <c r="L94" s="30">
        <v>0</v>
      </c>
      <c r="M94" s="31">
        <f>ROUND(ROUND(L94,2)*ROUND(G94,3),2)</f>
        <v>0</v>
      </c>
      <c r="N94" s="28" t="s">
        <v>52</v>
      </c>
      <c r="O94">
        <f>(M94*21)/100</f>
        <v>0</v>
      </c>
      <c r="P94" t="s">
        <v>47</v>
      </c>
    </row>
    <row r="95" spans="1:5" ht="13.2" customHeight="1">
      <c r="A95" s="32" t="s">
        <v>48</v>
      </c>
      <c r="E95" s="33" t="s">
        <v>3624</v>
      </c>
    </row>
    <row r="96" spans="1:5" ht="13.2" customHeight="1">
      <c r="A96" s="32" t="s">
        <v>49</v>
      </c>
      <c r="E96" s="34" t="s">
        <v>43</v>
      </c>
    </row>
    <row r="97" ht="13.2" customHeight="1">
      <c r="E97" s="33" t="s">
        <v>43</v>
      </c>
    </row>
    <row r="98" spans="1:13" ht="13.2" customHeight="1">
      <c r="A98" t="s">
        <v>37</v>
      </c>
      <c r="C98" s="11" t="s">
        <v>60</v>
      </c>
      <c r="E98" s="35" t="s">
        <v>1405</v>
      </c>
      <c r="J98" s="31">
        <f>0</f>
        <v>0</v>
      </c>
      <c r="K98" s="31">
        <f>0</f>
        <v>0</v>
      </c>
      <c r="L98" s="31">
        <f>0+L99</f>
        <v>0</v>
      </c>
      <c r="M98" s="31">
        <f>0+M99</f>
        <v>0</v>
      </c>
    </row>
    <row r="99" spans="1:16" ht="13.2" customHeight="1">
      <c r="A99" t="s">
        <v>40</v>
      </c>
      <c r="B99" s="10" t="s">
        <v>134</v>
      </c>
      <c r="C99" s="10" t="s">
        <v>2883</v>
      </c>
      <c r="E99" s="27" t="s">
        <v>2884</v>
      </c>
      <c r="F99" s="28" t="s">
        <v>155</v>
      </c>
      <c r="G99" s="29">
        <v>0.852</v>
      </c>
      <c r="H99" s="28">
        <v>1.89077</v>
      </c>
      <c r="I99" s="28">
        <f>ROUND(G99*H99,6)</f>
        <v>1.610936</v>
      </c>
      <c r="L99" s="30">
        <v>0</v>
      </c>
      <c r="M99" s="31">
        <f>ROUND(ROUND(L99,2)*ROUND(G99,3),2)</f>
        <v>0</v>
      </c>
      <c r="N99" s="28" t="s">
        <v>52</v>
      </c>
      <c r="O99">
        <f>(M99*21)/100</f>
        <v>0</v>
      </c>
      <c r="P99" t="s">
        <v>47</v>
      </c>
    </row>
    <row r="100" spans="1:5" ht="13.2" customHeight="1">
      <c r="A100" s="32" t="s">
        <v>48</v>
      </c>
      <c r="E100" s="33" t="s">
        <v>2884</v>
      </c>
    </row>
    <row r="101" spans="1:5" ht="26.4" customHeight="1">
      <c r="A101" s="32" t="s">
        <v>49</v>
      </c>
      <c r="E101" s="34" t="s">
        <v>3625</v>
      </c>
    </row>
    <row r="102" ht="13.2" customHeight="1">
      <c r="E102" s="33" t="s">
        <v>2886</v>
      </c>
    </row>
    <row r="103" spans="1:13" ht="13.2" customHeight="1">
      <c r="A103" t="s">
        <v>37</v>
      </c>
      <c r="C103" s="11" t="s">
        <v>64</v>
      </c>
      <c r="E103" s="35" t="s">
        <v>1434</v>
      </c>
      <c r="J103" s="31">
        <f>0</f>
        <v>0</v>
      </c>
      <c r="K103" s="31">
        <f>0</f>
        <v>0</v>
      </c>
      <c r="L103" s="31">
        <f>0+L104+L108+L112+L116+L120+L124+L128+L132</f>
        <v>0</v>
      </c>
      <c r="M103" s="31">
        <f>0+M104+M108+M112+M116+M120+M124+M128+M132</f>
        <v>0</v>
      </c>
    </row>
    <row r="104" spans="1:16" ht="13.2" customHeight="1">
      <c r="A104" t="s">
        <v>40</v>
      </c>
      <c r="B104" s="10" t="s">
        <v>121</v>
      </c>
      <c r="C104" s="10" t="s">
        <v>3626</v>
      </c>
      <c r="E104" s="27" t="s">
        <v>3627</v>
      </c>
      <c r="F104" s="28" t="s">
        <v>63</v>
      </c>
      <c r="G104" s="29">
        <v>1.8</v>
      </c>
      <c r="H104" s="28">
        <v>0.17157</v>
      </c>
      <c r="I104" s="28">
        <f>ROUND(G104*H104,6)</f>
        <v>0.308826</v>
      </c>
      <c r="L104" s="30">
        <v>0</v>
      </c>
      <c r="M104" s="31">
        <f>ROUND(ROUND(L104,2)*ROUND(G104,3),2)</f>
        <v>0</v>
      </c>
      <c r="N104" s="28" t="s">
        <v>52</v>
      </c>
      <c r="O104">
        <f>(M104*21)/100</f>
        <v>0</v>
      </c>
      <c r="P104" t="s">
        <v>47</v>
      </c>
    </row>
    <row r="105" spans="1:5" ht="13.2" customHeight="1">
      <c r="A105" s="32" t="s">
        <v>48</v>
      </c>
      <c r="E105" s="33" t="s">
        <v>3627</v>
      </c>
    </row>
    <row r="106" spans="1:5" ht="13.2" customHeight="1">
      <c r="A106" s="32" t="s">
        <v>49</v>
      </c>
      <c r="E106" s="34" t="s">
        <v>43</v>
      </c>
    </row>
    <row r="107" ht="13.2" customHeight="1">
      <c r="E107" s="33" t="s">
        <v>3628</v>
      </c>
    </row>
    <row r="108" spans="1:16" ht="13.2" customHeight="1">
      <c r="A108" t="s">
        <v>40</v>
      </c>
      <c r="B108" s="10" t="s">
        <v>137</v>
      </c>
      <c r="C108" s="10" t="s">
        <v>3629</v>
      </c>
      <c r="E108" s="27" t="s">
        <v>3630</v>
      </c>
      <c r="F108" s="28" t="s">
        <v>63</v>
      </c>
      <c r="G108" s="29">
        <v>6.72</v>
      </c>
      <c r="H108" s="28">
        <v>0.26244</v>
      </c>
      <c r="I108" s="28">
        <f>ROUND(G108*H108,6)</f>
        <v>1.763597</v>
      </c>
      <c r="L108" s="30">
        <v>0</v>
      </c>
      <c r="M108" s="31">
        <f>ROUND(ROUND(L108,2)*ROUND(G108,3),2)</f>
        <v>0</v>
      </c>
      <c r="N108" s="28" t="s">
        <v>52</v>
      </c>
      <c r="O108">
        <f>(M108*21)/100</f>
        <v>0</v>
      </c>
      <c r="P108" t="s">
        <v>47</v>
      </c>
    </row>
    <row r="109" spans="1:5" ht="13.2" customHeight="1">
      <c r="A109" s="32" t="s">
        <v>48</v>
      </c>
      <c r="E109" s="33" t="s">
        <v>3630</v>
      </c>
    </row>
    <row r="110" spans="1:5" ht="13.2" customHeight="1">
      <c r="A110" s="32" t="s">
        <v>49</v>
      </c>
      <c r="E110" s="34" t="s">
        <v>43</v>
      </c>
    </row>
    <row r="111" ht="13.2" customHeight="1">
      <c r="E111" s="33" t="s">
        <v>3628</v>
      </c>
    </row>
    <row r="112" spans="1:16" ht="13.2" customHeight="1">
      <c r="A112" t="s">
        <v>40</v>
      </c>
      <c r="B112" s="10" t="s">
        <v>229</v>
      </c>
      <c r="C112" s="10" t="s">
        <v>3631</v>
      </c>
      <c r="E112" s="27" t="s">
        <v>3632</v>
      </c>
      <c r="F112" s="28" t="s">
        <v>63</v>
      </c>
      <c r="G112" s="29">
        <v>17.92</v>
      </c>
      <c r="H112" s="28">
        <v>0.20745</v>
      </c>
      <c r="I112" s="28">
        <f>ROUND(G112*H112,6)</f>
        <v>3.717504</v>
      </c>
      <c r="L112" s="30">
        <v>0</v>
      </c>
      <c r="M112" s="31">
        <f>ROUND(ROUND(L112,2)*ROUND(G112,3),2)</f>
        <v>0</v>
      </c>
      <c r="N112" s="28" t="s">
        <v>52</v>
      </c>
      <c r="O112">
        <f>(M112*21)/100</f>
        <v>0</v>
      </c>
      <c r="P112" t="s">
        <v>47</v>
      </c>
    </row>
    <row r="113" spans="1:5" ht="13.2" customHeight="1">
      <c r="A113" s="32" t="s">
        <v>48</v>
      </c>
      <c r="E113" s="33" t="s">
        <v>3632</v>
      </c>
    </row>
    <row r="114" spans="1:5" ht="26.4" customHeight="1">
      <c r="A114" s="32" t="s">
        <v>49</v>
      </c>
      <c r="E114" s="34" t="s">
        <v>3633</v>
      </c>
    </row>
    <row r="115" ht="13.2" customHeight="1">
      <c r="E115" s="33" t="s">
        <v>3634</v>
      </c>
    </row>
    <row r="116" spans="1:16" ht="13.2" customHeight="1">
      <c r="A116" t="s">
        <v>40</v>
      </c>
      <c r="B116" s="10" t="s">
        <v>233</v>
      </c>
      <c r="C116" s="10" t="s">
        <v>3635</v>
      </c>
      <c r="E116" s="27" t="s">
        <v>3636</v>
      </c>
      <c r="F116" s="28" t="s">
        <v>63</v>
      </c>
      <c r="G116" s="29">
        <v>2.4</v>
      </c>
      <c r="H116" s="28">
        <v>0.14688</v>
      </c>
      <c r="I116" s="28">
        <f>ROUND(G116*H116,6)</f>
        <v>0.352512</v>
      </c>
      <c r="L116" s="30">
        <v>0</v>
      </c>
      <c r="M116" s="31">
        <f>ROUND(ROUND(L116,2)*ROUND(G116,3),2)</f>
        <v>0</v>
      </c>
      <c r="N116" s="28" t="s">
        <v>52</v>
      </c>
      <c r="O116">
        <f>(M116*21)/100</f>
        <v>0</v>
      </c>
      <c r="P116" t="s">
        <v>47</v>
      </c>
    </row>
    <row r="117" spans="1:5" ht="13.2" customHeight="1">
      <c r="A117" s="32" t="s">
        <v>48</v>
      </c>
      <c r="E117" s="33" t="s">
        <v>3636</v>
      </c>
    </row>
    <row r="118" spans="1:5" ht="13.2" customHeight="1">
      <c r="A118" s="32" t="s">
        <v>49</v>
      </c>
      <c r="E118" s="34" t="s">
        <v>43</v>
      </c>
    </row>
    <row r="119" ht="13.2" customHeight="1">
      <c r="E119" s="33" t="s">
        <v>3634</v>
      </c>
    </row>
    <row r="120" spans="1:16" ht="13.2" customHeight="1">
      <c r="A120" t="s">
        <v>40</v>
      </c>
      <c r="B120" s="10" t="s">
        <v>237</v>
      </c>
      <c r="C120" s="10" t="s">
        <v>3637</v>
      </c>
      <c r="E120" s="27" t="s">
        <v>3638</v>
      </c>
      <c r="F120" s="28" t="s">
        <v>63</v>
      </c>
      <c r="G120" s="29">
        <v>8.96</v>
      </c>
      <c r="H120" s="28">
        <v>0.00041</v>
      </c>
      <c r="I120" s="28">
        <f>ROUND(G120*H120,6)</f>
        <v>0.003674</v>
      </c>
      <c r="L120" s="30">
        <v>0</v>
      </c>
      <c r="M120" s="31">
        <f>ROUND(ROUND(L120,2)*ROUND(G120,3),2)</f>
        <v>0</v>
      </c>
      <c r="N120" s="28" t="s">
        <v>52</v>
      </c>
      <c r="O120">
        <f>(M120*21)/100</f>
        <v>0</v>
      </c>
      <c r="P120" t="s">
        <v>47</v>
      </c>
    </row>
    <row r="121" spans="1:5" ht="13.2" customHeight="1">
      <c r="A121" s="32" t="s">
        <v>48</v>
      </c>
      <c r="E121" s="33" t="s">
        <v>3638</v>
      </c>
    </row>
    <row r="122" spans="1:5" ht="26.4" customHeight="1">
      <c r="A122" s="32" t="s">
        <v>49</v>
      </c>
      <c r="E122" s="34" t="s">
        <v>3639</v>
      </c>
    </row>
    <row r="123" ht="13.2" customHeight="1">
      <c r="E123" s="33" t="s">
        <v>43</v>
      </c>
    </row>
    <row r="124" spans="1:16" ht="13.2" customHeight="1">
      <c r="A124" t="s">
        <v>40</v>
      </c>
      <c r="B124" s="10" t="s">
        <v>240</v>
      </c>
      <c r="C124" s="10" t="s">
        <v>3640</v>
      </c>
      <c r="E124" s="27" t="s">
        <v>3641</v>
      </c>
      <c r="F124" s="28" t="s">
        <v>63</v>
      </c>
      <c r="G124" s="29">
        <v>2.4</v>
      </c>
      <c r="H124" s="28">
        <v>0.0066</v>
      </c>
      <c r="I124" s="28">
        <f>ROUND(G124*H124,6)</f>
        <v>0.01584</v>
      </c>
      <c r="L124" s="30">
        <v>0</v>
      </c>
      <c r="M124" s="31">
        <f>ROUND(ROUND(L124,2)*ROUND(G124,3),2)</f>
        <v>0</v>
      </c>
      <c r="N124" s="28" t="s">
        <v>52</v>
      </c>
      <c r="O124">
        <f>(M124*21)/100</f>
        <v>0</v>
      </c>
      <c r="P124" t="s">
        <v>47</v>
      </c>
    </row>
    <row r="125" spans="1:5" ht="13.2" customHeight="1">
      <c r="A125" s="32" t="s">
        <v>48</v>
      </c>
      <c r="E125" s="33" t="s">
        <v>3642</v>
      </c>
    </row>
    <row r="126" spans="1:5" ht="26.4" customHeight="1">
      <c r="A126" s="32" t="s">
        <v>49</v>
      </c>
      <c r="E126" s="34" t="s">
        <v>3643</v>
      </c>
    </row>
    <row r="127" ht="13.2" customHeight="1">
      <c r="E127" s="33" t="s">
        <v>43</v>
      </c>
    </row>
    <row r="128" spans="1:16" ht="13.2" customHeight="1">
      <c r="A128" t="s">
        <v>40</v>
      </c>
      <c r="B128" s="10" t="s">
        <v>244</v>
      </c>
      <c r="C128" s="10" t="s">
        <v>3644</v>
      </c>
      <c r="E128" s="27" t="s">
        <v>3645</v>
      </c>
      <c r="F128" s="28" t="s">
        <v>63</v>
      </c>
      <c r="G128" s="29">
        <v>1.8</v>
      </c>
      <c r="H128" s="28">
        <v>0.24922</v>
      </c>
      <c r="I128" s="28">
        <f>ROUND(G128*H128,6)</f>
        <v>0.448596</v>
      </c>
      <c r="L128" s="30">
        <v>0</v>
      </c>
      <c r="M128" s="31">
        <f>ROUND(ROUND(L128,2)*ROUND(G128,3),2)</f>
        <v>0</v>
      </c>
      <c r="N128" s="28" t="s">
        <v>52</v>
      </c>
      <c r="O128">
        <f>(M128*21)/100</f>
        <v>0</v>
      </c>
      <c r="P128" t="s">
        <v>47</v>
      </c>
    </row>
    <row r="129" spans="1:5" ht="13.2" customHeight="1">
      <c r="A129" s="32" t="s">
        <v>48</v>
      </c>
      <c r="E129" s="33" t="s">
        <v>3645</v>
      </c>
    </row>
    <row r="130" spans="1:5" ht="13.2" customHeight="1">
      <c r="A130" s="32" t="s">
        <v>49</v>
      </c>
      <c r="E130" s="34" t="s">
        <v>43</v>
      </c>
    </row>
    <row r="131" ht="13.2" customHeight="1">
      <c r="E131" s="33" t="s">
        <v>3646</v>
      </c>
    </row>
    <row r="132" spans="1:16" ht="13.2" customHeight="1">
      <c r="A132" t="s">
        <v>40</v>
      </c>
      <c r="B132" s="10" t="s">
        <v>248</v>
      </c>
      <c r="C132" s="10" t="s">
        <v>3647</v>
      </c>
      <c r="E132" s="27" t="s">
        <v>3648</v>
      </c>
      <c r="F132" s="28" t="s">
        <v>63</v>
      </c>
      <c r="G132" s="29">
        <v>6.72</v>
      </c>
      <c r="H132" s="28">
        <v>0.37373</v>
      </c>
      <c r="I132" s="28">
        <f>ROUND(G132*H132,6)</f>
        <v>2.511466</v>
      </c>
      <c r="L132" s="30">
        <v>0</v>
      </c>
      <c r="M132" s="31">
        <f>ROUND(ROUND(L132,2)*ROUND(G132,3),2)</f>
        <v>0</v>
      </c>
      <c r="N132" s="28" t="s">
        <v>52</v>
      </c>
      <c r="O132">
        <f>(M132*21)/100</f>
        <v>0</v>
      </c>
      <c r="P132" t="s">
        <v>47</v>
      </c>
    </row>
    <row r="133" spans="1:5" ht="13.2" customHeight="1">
      <c r="A133" s="32" t="s">
        <v>48</v>
      </c>
      <c r="E133" s="33" t="s">
        <v>3648</v>
      </c>
    </row>
    <row r="134" spans="1:5" ht="13.2" customHeight="1">
      <c r="A134" s="32" t="s">
        <v>49</v>
      </c>
      <c r="E134" s="34" t="s">
        <v>43</v>
      </c>
    </row>
    <row r="135" ht="13.2" customHeight="1">
      <c r="E135" s="33" t="s">
        <v>3646</v>
      </c>
    </row>
    <row r="136" spans="1:13" ht="13.2" customHeight="1">
      <c r="A136" t="s">
        <v>37</v>
      </c>
      <c r="C136" s="11" t="s">
        <v>68</v>
      </c>
      <c r="E136" s="35" t="s">
        <v>203</v>
      </c>
      <c r="J136" s="31">
        <f>0</f>
        <v>0</v>
      </c>
      <c r="K136" s="31">
        <f>0</f>
        <v>0</v>
      </c>
      <c r="L136" s="31">
        <f>0+L137</f>
        <v>0</v>
      </c>
      <c r="M136" s="31">
        <f>0+M137</f>
        <v>0</v>
      </c>
    </row>
    <row r="137" spans="1:16" ht="13.2" customHeight="1">
      <c r="A137" t="s">
        <v>40</v>
      </c>
      <c r="B137" s="10" t="s">
        <v>252</v>
      </c>
      <c r="C137" s="10" t="s">
        <v>3649</v>
      </c>
      <c r="E137" s="27" t="s">
        <v>3650</v>
      </c>
      <c r="F137" s="28" t="s">
        <v>67</v>
      </c>
      <c r="G137" s="29">
        <v>2</v>
      </c>
      <c r="H137" s="28">
        <v>0.0123</v>
      </c>
      <c r="I137" s="28">
        <f>ROUND(G137*H137,6)</f>
        <v>0.0246</v>
      </c>
      <c r="L137" s="30">
        <v>0</v>
      </c>
      <c r="M137" s="31">
        <f>ROUND(ROUND(L137,2)*ROUND(G137,3),2)</f>
        <v>0</v>
      </c>
      <c r="N137" s="28" t="s">
        <v>52</v>
      </c>
      <c r="O137">
        <f>(M137*21)/100</f>
        <v>0</v>
      </c>
      <c r="P137" t="s">
        <v>47</v>
      </c>
    </row>
    <row r="138" spans="1:5" ht="13.2" customHeight="1">
      <c r="A138" s="32" t="s">
        <v>48</v>
      </c>
      <c r="E138" s="33" t="s">
        <v>3650</v>
      </c>
    </row>
    <row r="139" spans="1:5" ht="13.2" customHeight="1">
      <c r="A139" s="32" t="s">
        <v>49</v>
      </c>
      <c r="E139" s="34" t="s">
        <v>43</v>
      </c>
    </row>
    <row r="140" ht="13.2" customHeight="1">
      <c r="E140" s="33" t="s">
        <v>43</v>
      </c>
    </row>
    <row r="141" spans="1:13" ht="13.2" customHeight="1">
      <c r="A141" t="s">
        <v>37</v>
      </c>
      <c r="C141" s="11" t="s">
        <v>1458</v>
      </c>
      <c r="E141" s="35" t="s">
        <v>1459</v>
      </c>
      <c r="J141" s="31">
        <f>0</f>
        <v>0</v>
      </c>
      <c r="K141" s="31">
        <f>0</f>
        <v>0</v>
      </c>
      <c r="L141" s="31">
        <f>0+L142+L146+L150+L154</f>
        <v>0</v>
      </c>
      <c r="M141" s="31">
        <f>0+M142+M146+M150+M154</f>
        <v>0</v>
      </c>
    </row>
    <row r="142" spans="1:16" ht="13.2" customHeight="1">
      <c r="A142" t="s">
        <v>40</v>
      </c>
      <c r="B142" s="10" t="s">
        <v>382</v>
      </c>
      <c r="C142" s="10" t="s">
        <v>1460</v>
      </c>
      <c r="E142" s="27" t="s">
        <v>1461</v>
      </c>
      <c r="F142" s="28" t="s">
        <v>323</v>
      </c>
      <c r="G142" s="29">
        <v>2</v>
      </c>
      <c r="H142" s="28">
        <v>0.001</v>
      </c>
      <c r="I142" s="28">
        <f>ROUND(G142*H142,6)</f>
        <v>0.002</v>
      </c>
      <c r="L142" s="30">
        <v>0</v>
      </c>
      <c r="M142" s="31">
        <f>ROUND(ROUND(L142,2)*ROUND(G142,3),2)</f>
        <v>0</v>
      </c>
      <c r="N142" s="28" t="s">
        <v>52</v>
      </c>
      <c r="O142">
        <f>(M142*21)/100</f>
        <v>0</v>
      </c>
      <c r="P142" t="s">
        <v>47</v>
      </c>
    </row>
    <row r="143" spans="1:5" ht="13.2" customHeight="1">
      <c r="A143" s="32" t="s">
        <v>48</v>
      </c>
      <c r="E143" s="33" t="s">
        <v>1461</v>
      </c>
    </row>
    <row r="144" spans="1:5" ht="13.2" customHeight="1">
      <c r="A144" s="32" t="s">
        <v>49</v>
      </c>
      <c r="E144" s="34" t="s">
        <v>43</v>
      </c>
    </row>
    <row r="145" ht="13.2" customHeight="1">
      <c r="E145" s="33" t="s">
        <v>43</v>
      </c>
    </row>
    <row r="146" spans="1:16" ht="13.2" customHeight="1">
      <c r="A146" t="s">
        <v>40</v>
      </c>
      <c r="B146" s="10" t="s">
        <v>403</v>
      </c>
      <c r="C146" s="10" t="s">
        <v>3651</v>
      </c>
      <c r="E146" s="27" t="s">
        <v>3652</v>
      </c>
      <c r="F146" s="28" t="s">
        <v>67</v>
      </c>
      <c r="G146" s="29">
        <v>1</v>
      </c>
      <c r="H146" s="28">
        <v>0</v>
      </c>
      <c r="I146" s="28">
        <f>ROUND(G146*H146,6)</f>
        <v>0</v>
      </c>
      <c r="L146" s="30">
        <v>0</v>
      </c>
      <c r="M146" s="31">
        <f>ROUND(ROUND(L146,2)*ROUND(G146,3),2)</f>
        <v>0</v>
      </c>
      <c r="N146" s="28" t="s">
        <v>57</v>
      </c>
      <c r="O146">
        <f>(M146*21)/100</f>
        <v>0</v>
      </c>
      <c r="P146" t="s">
        <v>47</v>
      </c>
    </row>
    <row r="147" spans="1:5" ht="13.2" customHeight="1">
      <c r="A147" s="32" t="s">
        <v>48</v>
      </c>
      <c r="E147" s="33" t="s">
        <v>3652</v>
      </c>
    </row>
    <row r="148" spans="1:5" ht="13.2" customHeight="1">
      <c r="A148" s="32" t="s">
        <v>49</v>
      </c>
      <c r="E148" s="34" t="s">
        <v>43</v>
      </c>
    </row>
    <row r="149" ht="13.2" customHeight="1">
      <c r="E149" s="33" t="s">
        <v>43</v>
      </c>
    </row>
    <row r="150" spans="1:16" ht="13.2" customHeight="1">
      <c r="A150" t="s">
        <v>40</v>
      </c>
      <c r="B150" s="10" t="s">
        <v>378</v>
      </c>
      <c r="C150" s="10" t="s">
        <v>3653</v>
      </c>
      <c r="E150" s="27" t="s">
        <v>3654</v>
      </c>
      <c r="F150" s="28" t="s">
        <v>63</v>
      </c>
      <c r="G150" s="29">
        <v>1</v>
      </c>
      <c r="H150" s="28">
        <v>3E-05</v>
      </c>
      <c r="I150" s="28">
        <f>ROUND(G150*H150,6)</f>
        <v>3E-05</v>
      </c>
      <c r="L150" s="30">
        <v>0</v>
      </c>
      <c r="M150" s="31">
        <f>ROUND(ROUND(L150,2)*ROUND(G150,3),2)</f>
        <v>0</v>
      </c>
      <c r="N150" s="28" t="s">
        <v>52</v>
      </c>
      <c r="O150">
        <f>(M150*21)/100</f>
        <v>0</v>
      </c>
      <c r="P150" t="s">
        <v>47</v>
      </c>
    </row>
    <row r="151" spans="1:5" ht="13.2" customHeight="1">
      <c r="A151" s="32" t="s">
        <v>48</v>
      </c>
      <c r="E151" s="33" t="s">
        <v>3654</v>
      </c>
    </row>
    <row r="152" spans="1:5" ht="13.2" customHeight="1">
      <c r="A152" s="32" t="s">
        <v>49</v>
      </c>
      <c r="E152" s="34" t="s">
        <v>43</v>
      </c>
    </row>
    <row r="153" ht="13.2" customHeight="1">
      <c r="E153" s="33" t="s">
        <v>1467</v>
      </c>
    </row>
    <row r="154" spans="1:16" ht="13.2" customHeight="1">
      <c r="A154" t="s">
        <v>40</v>
      </c>
      <c r="B154" s="10" t="s">
        <v>409</v>
      </c>
      <c r="C154" s="10" t="s">
        <v>1477</v>
      </c>
      <c r="E154" s="27" t="s">
        <v>1478</v>
      </c>
      <c r="F154" s="28" t="s">
        <v>148</v>
      </c>
      <c r="G154" s="29">
        <v>0.005</v>
      </c>
      <c r="H154" s="28">
        <v>0</v>
      </c>
      <c r="I154" s="28">
        <f>ROUND(G154*H154,6)</f>
        <v>0</v>
      </c>
      <c r="L154" s="30">
        <v>0</v>
      </c>
      <c r="M154" s="31">
        <f>ROUND(ROUND(L154,2)*ROUND(G154,3),2)</f>
        <v>0</v>
      </c>
      <c r="N154" s="28" t="s">
        <v>52</v>
      </c>
      <c r="O154">
        <f>(M154*21)/100</f>
        <v>0</v>
      </c>
      <c r="P154" t="s">
        <v>47</v>
      </c>
    </row>
    <row r="155" spans="1:5" ht="13.2" customHeight="1">
      <c r="A155" s="32" t="s">
        <v>48</v>
      </c>
      <c r="E155" s="33" t="s">
        <v>1479</v>
      </c>
    </row>
    <row r="156" spans="1:5" ht="13.2" customHeight="1">
      <c r="A156" s="32" t="s">
        <v>49</v>
      </c>
      <c r="E156" s="34" t="s">
        <v>43</v>
      </c>
    </row>
    <row r="157" ht="13.2" customHeight="1">
      <c r="E157" s="33" t="s">
        <v>948</v>
      </c>
    </row>
    <row r="158" spans="1:13" ht="13.2" customHeight="1">
      <c r="A158" t="s">
        <v>37</v>
      </c>
      <c r="C158" s="11" t="s">
        <v>74</v>
      </c>
      <c r="E158" s="35" t="s">
        <v>3267</v>
      </c>
      <c r="J158" s="31">
        <f>0</f>
        <v>0</v>
      </c>
      <c r="K158" s="31">
        <f>0</f>
        <v>0</v>
      </c>
      <c r="L158" s="31">
        <f>0+L159+L163+L167+L171+L175+L179+L183+L187+L191+L195+L199+L203+L207+L211+L215</f>
        <v>0</v>
      </c>
      <c r="M158" s="31">
        <f>0+M159+M163+M167+M171+M175+M179+M183+M187+M191+M195+M199+M203+M207+M211+M215</f>
        <v>0</v>
      </c>
    </row>
    <row r="159" spans="1:16" ht="13.2" customHeight="1">
      <c r="A159" t="s">
        <v>40</v>
      </c>
      <c r="B159" s="10" t="s">
        <v>262</v>
      </c>
      <c r="C159" s="10" t="s">
        <v>3655</v>
      </c>
      <c r="E159" s="27" t="s">
        <v>3656</v>
      </c>
      <c r="F159" s="28" t="s">
        <v>67</v>
      </c>
      <c r="G159" s="29">
        <v>1</v>
      </c>
      <c r="H159" s="28">
        <v>0</v>
      </c>
      <c r="I159" s="28">
        <f>ROUND(G159*H159,6)</f>
        <v>0</v>
      </c>
      <c r="L159" s="30">
        <v>0</v>
      </c>
      <c r="M159" s="31">
        <f>ROUND(ROUND(L159,2)*ROUND(G159,3),2)</f>
        <v>0</v>
      </c>
      <c r="N159" s="28" t="s">
        <v>57</v>
      </c>
      <c r="O159">
        <f>(M159*21)/100</f>
        <v>0</v>
      </c>
      <c r="P159" t="s">
        <v>47</v>
      </c>
    </row>
    <row r="160" spans="1:5" ht="13.2" customHeight="1">
      <c r="A160" s="32" t="s">
        <v>48</v>
      </c>
      <c r="E160" s="33" t="s">
        <v>3656</v>
      </c>
    </row>
    <row r="161" spans="1:5" ht="13.2" customHeight="1">
      <c r="A161" s="32" t="s">
        <v>49</v>
      </c>
      <c r="E161" s="34" t="s">
        <v>43</v>
      </c>
    </row>
    <row r="162" ht="13.2" customHeight="1">
      <c r="E162" s="33" t="s">
        <v>43</v>
      </c>
    </row>
    <row r="163" spans="1:16" ht="13.2" customHeight="1">
      <c r="A163" t="s">
        <v>40</v>
      </c>
      <c r="B163" s="10" t="s">
        <v>1247</v>
      </c>
      <c r="C163" s="10" t="s">
        <v>3657</v>
      </c>
      <c r="E163" s="27" t="s">
        <v>3658</v>
      </c>
      <c r="F163" s="28" t="s">
        <v>67</v>
      </c>
      <c r="G163" s="29">
        <v>1</v>
      </c>
      <c r="H163" s="28">
        <v>0</v>
      </c>
      <c r="I163" s="28">
        <f>ROUND(G163*H163,6)</f>
        <v>0</v>
      </c>
      <c r="L163" s="30">
        <v>0</v>
      </c>
      <c r="M163" s="31">
        <f>ROUND(ROUND(L163,2)*ROUND(G163,3),2)</f>
        <v>0</v>
      </c>
      <c r="N163" s="28" t="s">
        <v>57</v>
      </c>
      <c r="O163">
        <f>(M163*21)/100</f>
        <v>0</v>
      </c>
      <c r="P163" t="s">
        <v>47</v>
      </c>
    </row>
    <row r="164" spans="1:5" ht="13.2" customHeight="1">
      <c r="A164" s="32" t="s">
        <v>48</v>
      </c>
      <c r="E164" s="33" t="s">
        <v>3658</v>
      </c>
    </row>
    <row r="165" spans="1:5" ht="13.2" customHeight="1">
      <c r="A165" s="32" t="s">
        <v>49</v>
      </c>
      <c r="E165" s="34" t="s">
        <v>43</v>
      </c>
    </row>
    <row r="166" ht="13.2" customHeight="1">
      <c r="E166" s="33" t="s">
        <v>43</v>
      </c>
    </row>
    <row r="167" spans="1:16" ht="13.2" customHeight="1">
      <c r="A167" t="s">
        <v>40</v>
      </c>
      <c r="B167" s="10" t="s">
        <v>1252</v>
      </c>
      <c r="C167" s="10" t="s">
        <v>3659</v>
      </c>
      <c r="E167" s="27" t="s">
        <v>3660</v>
      </c>
      <c r="F167" s="28" t="s">
        <v>67</v>
      </c>
      <c r="G167" s="29">
        <v>1</v>
      </c>
      <c r="H167" s="28">
        <v>0</v>
      </c>
      <c r="I167" s="28">
        <f>ROUND(G167*H167,6)</f>
        <v>0</v>
      </c>
      <c r="L167" s="30">
        <v>0</v>
      </c>
      <c r="M167" s="31">
        <f>ROUND(ROUND(L167,2)*ROUND(G167,3),2)</f>
        <v>0</v>
      </c>
      <c r="N167" s="28" t="s">
        <v>57</v>
      </c>
      <c r="O167">
        <f>(M167*21)/100</f>
        <v>0</v>
      </c>
      <c r="P167" t="s">
        <v>47</v>
      </c>
    </row>
    <row r="168" spans="1:5" ht="13.2" customHeight="1">
      <c r="A168" s="32" t="s">
        <v>48</v>
      </c>
      <c r="E168" s="33" t="s">
        <v>3660</v>
      </c>
    </row>
    <row r="169" spans="1:5" ht="13.2" customHeight="1">
      <c r="A169" s="32" t="s">
        <v>49</v>
      </c>
      <c r="E169" s="34" t="s">
        <v>43</v>
      </c>
    </row>
    <row r="170" ht="13.2" customHeight="1">
      <c r="E170" s="33" t="s">
        <v>43</v>
      </c>
    </row>
    <row r="171" spans="1:16" ht="13.2" customHeight="1">
      <c r="A171" t="s">
        <v>40</v>
      </c>
      <c r="B171" s="10" t="s">
        <v>1259</v>
      </c>
      <c r="C171" s="10" t="s">
        <v>3661</v>
      </c>
      <c r="E171" s="27" t="s">
        <v>3662</v>
      </c>
      <c r="F171" s="28" t="s">
        <v>67</v>
      </c>
      <c r="G171" s="29">
        <v>1</v>
      </c>
      <c r="H171" s="28">
        <v>0</v>
      </c>
      <c r="I171" s="28">
        <f>ROUND(G171*H171,6)</f>
        <v>0</v>
      </c>
      <c r="L171" s="30">
        <v>0</v>
      </c>
      <c r="M171" s="31">
        <f>ROUND(ROUND(L171,2)*ROUND(G171,3),2)</f>
        <v>0</v>
      </c>
      <c r="N171" s="28" t="s">
        <v>57</v>
      </c>
      <c r="O171">
        <f>(M171*21)/100</f>
        <v>0</v>
      </c>
      <c r="P171" t="s">
        <v>47</v>
      </c>
    </row>
    <row r="172" spans="1:5" ht="13.2" customHeight="1">
      <c r="A172" s="32" t="s">
        <v>48</v>
      </c>
      <c r="E172" s="33" t="s">
        <v>3662</v>
      </c>
    </row>
    <row r="173" spans="1:5" ht="13.2" customHeight="1">
      <c r="A173" s="32" t="s">
        <v>49</v>
      </c>
      <c r="E173" s="34" t="s">
        <v>43</v>
      </c>
    </row>
    <row r="174" ht="13.2" customHeight="1">
      <c r="E174" s="33" t="s">
        <v>43</v>
      </c>
    </row>
    <row r="175" spans="1:16" ht="13.2" customHeight="1">
      <c r="A175" t="s">
        <v>40</v>
      </c>
      <c r="B175" s="10" t="s">
        <v>1269</v>
      </c>
      <c r="C175" s="10" t="s">
        <v>3663</v>
      </c>
      <c r="E175" s="27" t="s">
        <v>3664</v>
      </c>
      <c r="F175" s="28" t="s">
        <v>67</v>
      </c>
      <c r="G175" s="29">
        <v>1</v>
      </c>
      <c r="H175" s="28">
        <v>0.0009</v>
      </c>
      <c r="I175" s="28">
        <f>ROUND(G175*H175,6)</f>
        <v>0.0009</v>
      </c>
      <c r="L175" s="30">
        <v>0</v>
      </c>
      <c r="M175" s="31">
        <f>ROUND(ROUND(L175,2)*ROUND(G175,3),2)</f>
        <v>0</v>
      </c>
      <c r="N175" s="28" t="s">
        <v>52</v>
      </c>
      <c r="O175">
        <f>(M175*21)/100</f>
        <v>0</v>
      </c>
      <c r="P175" t="s">
        <v>47</v>
      </c>
    </row>
    <row r="176" spans="1:5" ht="13.2" customHeight="1">
      <c r="A176" s="32" t="s">
        <v>48</v>
      </c>
      <c r="E176" s="33" t="s">
        <v>3664</v>
      </c>
    </row>
    <row r="177" spans="1:5" ht="13.2" customHeight="1">
      <c r="A177" s="32" t="s">
        <v>49</v>
      </c>
      <c r="E177" s="34" t="s">
        <v>43</v>
      </c>
    </row>
    <row r="178" ht="13.2" customHeight="1">
      <c r="E178" s="33" t="s">
        <v>43</v>
      </c>
    </row>
    <row r="179" spans="1:16" ht="13.2" customHeight="1">
      <c r="A179" t="s">
        <v>40</v>
      </c>
      <c r="B179" s="10" t="s">
        <v>287</v>
      </c>
      <c r="C179" s="10" t="s">
        <v>3665</v>
      </c>
      <c r="E179" s="27" t="s">
        <v>3666</v>
      </c>
      <c r="F179" s="28" t="s">
        <v>81</v>
      </c>
      <c r="G179" s="29">
        <v>6</v>
      </c>
      <c r="H179" s="28">
        <v>0.0403</v>
      </c>
      <c r="I179" s="28">
        <f>ROUND(G179*H179,6)</f>
        <v>0.2418</v>
      </c>
      <c r="L179" s="30">
        <v>0</v>
      </c>
      <c r="M179" s="31">
        <f>ROUND(ROUND(L179,2)*ROUND(G179,3),2)</f>
        <v>0</v>
      </c>
      <c r="N179" s="28" t="s">
        <v>52</v>
      </c>
      <c r="O179">
        <f>(M179*21)/100</f>
        <v>0</v>
      </c>
      <c r="P179" t="s">
        <v>47</v>
      </c>
    </row>
    <row r="180" spans="1:5" ht="13.2" customHeight="1">
      <c r="A180" s="32" t="s">
        <v>48</v>
      </c>
      <c r="E180" s="33" t="s">
        <v>3666</v>
      </c>
    </row>
    <row r="181" spans="1:5" ht="13.2" customHeight="1">
      <c r="A181" s="32" t="s">
        <v>49</v>
      </c>
      <c r="E181" s="34" t="s">
        <v>43</v>
      </c>
    </row>
    <row r="182" ht="13.2" customHeight="1">
      <c r="E182" s="33" t="s">
        <v>43</v>
      </c>
    </row>
    <row r="183" spans="1:16" ht="13.2" customHeight="1">
      <c r="A183" t="s">
        <v>40</v>
      </c>
      <c r="B183" s="10" t="s">
        <v>257</v>
      </c>
      <c r="C183" s="10" t="s">
        <v>3667</v>
      </c>
      <c r="E183" s="27" t="s">
        <v>3668</v>
      </c>
      <c r="F183" s="28" t="s">
        <v>81</v>
      </c>
      <c r="G183" s="29">
        <v>7</v>
      </c>
      <c r="H183" s="28">
        <v>1E-05</v>
      </c>
      <c r="I183" s="28">
        <f>ROUND(G183*H183,6)</f>
        <v>7E-05</v>
      </c>
      <c r="L183" s="30">
        <v>0</v>
      </c>
      <c r="M183" s="31">
        <f>ROUND(ROUND(L183,2)*ROUND(G183,3),2)</f>
        <v>0</v>
      </c>
      <c r="N183" s="28" t="s">
        <v>52</v>
      </c>
      <c r="O183">
        <f>(M183*21)/100</f>
        <v>0</v>
      </c>
      <c r="P183" t="s">
        <v>47</v>
      </c>
    </row>
    <row r="184" spans="1:5" ht="13.2" customHeight="1">
      <c r="A184" s="32" t="s">
        <v>48</v>
      </c>
      <c r="E184" s="33" t="s">
        <v>3668</v>
      </c>
    </row>
    <row r="185" spans="1:5" ht="13.2" customHeight="1">
      <c r="A185" s="32" t="s">
        <v>49</v>
      </c>
      <c r="E185" s="34" t="s">
        <v>43</v>
      </c>
    </row>
    <row r="186" ht="13.2" customHeight="1">
      <c r="E186" s="33" t="s">
        <v>3322</v>
      </c>
    </row>
    <row r="187" spans="1:16" ht="13.2" customHeight="1">
      <c r="A187" t="s">
        <v>40</v>
      </c>
      <c r="B187" s="10" t="s">
        <v>1256</v>
      </c>
      <c r="C187" s="10" t="s">
        <v>3669</v>
      </c>
      <c r="E187" s="27" t="s">
        <v>3670</v>
      </c>
      <c r="F187" s="28" t="s">
        <v>67</v>
      </c>
      <c r="G187" s="29">
        <v>1</v>
      </c>
      <c r="H187" s="28">
        <v>0</v>
      </c>
      <c r="I187" s="28">
        <f>ROUND(G187*H187,6)</f>
        <v>0</v>
      </c>
      <c r="L187" s="30">
        <v>0</v>
      </c>
      <c r="M187" s="31">
        <f>ROUND(ROUND(L187,2)*ROUND(G187,3),2)</f>
        <v>0</v>
      </c>
      <c r="N187" s="28" t="s">
        <v>52</v>
      </c>
      <c r="O187">
        <f>(M187*21)/100</f>
        <v>0</v>
      </c>
      <c r="P187" t="s">
        <v>47</v>
      </c>
    </row>
    <row r="188" spans="1:5" ht="13.2" customHeight="1">
      <c r="A188" s="32" t="s">
        <v>48</v>
      </c>
      <c r="E188" s="33" t="s">
        <v>3670</v>
      </c>
    </row>
    <row r="189" spans="1:5" ht="13.2" customHeight="1">
      <c r="A189" s="32" t="s">
        <v>49</v>
      </c>
      <c r="E189" s="34" t="s">
        <v>43</v>
      </c>
    </row>
    <row r="190" ht="13.2" customHeight="1">
      <c r="E190" s="33" t="s">
        <v>3671</v>
      </c>
    </row>
    <row r="191" spans="1:16" ht="13.2" customHeight="1">
      <c r="A191" t="s">
        <v>40</v>
      </c>
      <c r="B191" s="10" t="s">
        <v>1264</v>
      </c>
      <c r="C191" s="10" t="s">
        <v>3672</v>
      </c>
      <c r="E191" s="27" t="s">
        <v>3673</v>
      </c>
      <c r="F191" s="28" t="s">
        <v>67</v>
      </c>
      <c r="G191" s="29">
        <v>1</v>
      </c>
      <c r="H191" s="28">
        <v>8E-05</v>
      </c>
      <c r="I191" s="28">
        <f>ROUND(G191*H191,6)</f>
        <v>8E-05</v>
      </c>
      <c r="L191" s="30">
        <v>0</v>
      </c>
      <c r="M191" s="31">
        <f>ROUND(ROUND(L191,2)*ROUND(G191,3),2)</f>
        <v>0</v>
      </c>
      <c r="N191" s="28" t="s">
        <v>52</v>
      </c>
      <c r="O191">
        <f>(M191*21)/100</f>
        <v>0</v>
      </c>
      <c r="P191" t="s">
        <v>47</v>
      </c>
    </row>
    <row r="192" spans="1:5" ht="13.2" customHeight="1">
      <c r="A192" s="32" t="s">
        <v>48</v>
      </c>
      <c r="E192" s="33" t="s">
        <v>3673</v>
      </c>
    </row>
    <row r="193" spans="1:5" ht="13.2" customHeight="1">
      <c r="A193" s="32" t="s">
        <v>49</v>
      </c>
      <c r="E193" s="34" t="s">
        <v>43</v>
      </c>
    </row>
    <row r="194" ht="13.2" customHeight="1">
      <c r="E194" s="33" t="s">
        <v>3671</v>
      </c>
    </row>
    <row r="195" spans="1:16" ht="13.2" customHeight="1">
      <c r="A195" t="s">
        <v>40</v>
      </c>
      <c r="B195" s="10" t="s">
        <v>1273</v>
      </c>
      <c r="C195" s="10" t="s">
        <v>3345</v>
      </c>
      <c r="E195" s="27" t="s">
        <v>3346</v>
      </c>
      <c r="F195" s="28" t="s">
        <v>81</v>
      </c>
      <c r="G195" s="29">
        <v>7</v>
      </c>
      <c r="H195" s="28">
        <v>0</v>
      </c>
      <c r="I195" s="28">
        <f>ROUND(G195*H195,6)</f>
        <v>0</v>
      </c>
      <c r="L195" s="30">
        <v>0</v>
      </c>
      <c r="M195" s="31">
        <f>ROUND(ROUND(L195,2)*ROUND(G195,3),2)</f>
        <v>0</v>
      </c>
      <c r="N195" s="28" t="s">
        <v>52</v>
      </c>
      <c r="O195">
        <f>(M195*21)/100</f>
        <v>0</v>
      </c>
      <c r="P195" t="s">
        <v>47</v>
      </c>
    </row>
    <row r="196" spans="1:5" ht="13.2" customHeight="1">
      <c r="A196" s="32" t="s">
        <v>48</v>
      </c>
      <c r="E196" s="33" t="s">
        <v>3346</v>
      </c>
    </row>
    <row r="197" spans="1:5" ht="13.2" customHeight="1">
      <c r="A197" s="32" t="s">
        <v>49</v>
      </c>
      <c r="E197" s="34" t="s">
        <v>43</v>
      </c>
    </row>
    <row r="198" ht="13.2" customHeight="1">
      <c r="E198" s="33" t="s">
        <v>3344</v>
      </c>
    </row>
    <row r="199" spans="1:16" ht="13.2" customHeight="1">
      <c r="A199" t="s">
        <v>40</v>
      </c>
      <c r="B199" s="10" t="s">
        <v>275</v>
      </c>
      <c r="C199" s="10" t="s">
        <v>3674</v>
      </c>
      <c r="E199" s="27" t="s">
        <v>3675</v>
      </c>
      <c r="F199" s="28" t="s">
        <v>81</v>
      </c>
      <c r="G199" s="29">
        <v>8.4</v>
      </c>
      <c r="H199" s="28">
        <v>0.00019</v>
      </c>
      <c r="I199" s="28">
        <f>ROUND(G199*H199,6)</f>
        <v>0.001596</v>
      </c>
      <c r="L199" s="30">
        <v>0</v>
      </c>
      <c r="M199" s="31">
        <f>ROUND(ROUND(L199,2)*ROUND(G199,3),2)</f>
        <v>0</v>
      </c>
      <c r="N199" s="28" t="s">
        <v>52</v>
      </c>
      <c r="O199">
        <f>(M199*21)/100</f>
        <v>0</v>
      </c>
      <c r="P199" t="s">
        <v>47</v>
      </c>
    </row>
    <row r="200" spans="1:5" ht="13.2" customHeight="1">
      <c r="A200" s="32" t="s">
        <v>48</v>
      </c>
      <c r="E200" s="33" t="s">
        <v>3675</v>
      </c>
    </row>
    <row r="201" spans="1:5" ht="26.4" customHeight="1">
      <c r="A201" s="32" t="s">
        <v>49</v>
      </c>
      <c r="E201" s="34" t="s">
        <v>3676</v>
      </c>
    </row>
    <row r="202" ht="13.2" customHeight="1">
      <c r="E202" s="33" t="s">
        <v>43</v>
      </c>
    </row>
    <row r="203" spans="1:16" ht="13.2" customHeight="1">
      <c r="A203" t="s">
        <v>40</v>
      </c>
      <c r="B203" s="10" t="s">
        <v>269</v>
      </c>
      <c r="C203" s="10" t="s">
        <v>3677</v>
      </c>
      <c r="E203" s="27" t="s">
        <v>3678</v>
      </c>
      <c r="F203" s="28" t="s">
        <v>81</v>
      </c>
      <c r="G203" s="29">
        <v>8.4</v>
      </c>
      <c r="H203" s="28">
        <v>0.00013</v>
      </c>
      <c r="I203" s="28">
        <f>ROUND(G203*H203,6)</f>
        <v>0.001092</v>
      </c>
      <c r="L203" s="30">
        <v>0</v>
      </c>
      <c r="M203" s="31">
        <f>ROUND(ROUND(L203,2)*ROUND(G203,3),2)</f>
        <v>0</v>
      </c>
      <c r="N203" s="28" t="s">
        <v>52</v>
      </c>
      <c r="O203">
        <f>(M203*21)/100</f>
        <v>0</v>
      </c>
      <c r="P203" t="s">
        <v>47</v>
      </c>
    </row>
    <row r="204" spans="1:5" ht="13.2" customHeight="1">
      <c r="A204" s="32" t="s">
        <v>48</v>
      </c>
      <c r="E204" s="33" t="s">
        <v>3678</v>
      </c>
    </row>
    <row r="205" spans="1:5" ht="26.4" customHeight="1">
      <c r="A205" s="32" t="s">
        <v>49</v>
      </c>
      <c r="E205" s="34" t="s">
        <v>3676</v>
      </c>
    </row>
    <row r="206" ht="13.2" customHeight="1">
      <c r="E206" s="33" t="s">
        <v>43</v>
      </c>
    </row>
    <row r="207" spans="1:16" ht="13.2" customHeight="1">
      <c r="A207" t="s">
        <v>40</v>
      </c>
      <c r="B207" s="10" t="s">
        <v>272</v>
      </c>
      <c r="C207" s="10" t="s">
        <v>3679</v>
      </c>
      <c r="E207" s="27" t="s">
        <v>3680</v>
      </c>
      <c r="F207" s="28" t="s">
        <v>67</v>
      </c>
      <c r="G207" s="29">
        <v>4</v>
      </c>
      <c r="H207" s="28">
        <v>0.00017</v>
      </c>
      <c r="I207" s="28">
        <f>ROUND(G207*H207,6)</f>
        <v>0.00068</v>
      </c>
      <c r="L207" s="30">
        <v>0</v>
      </c>
      <c r="M207" s="31">
        <f>ROUND(ROUND(L207,2)*ROUND(G207,3),2)</f>
        <v>0</v>
      </c>
      <c r="N207" s="28" t="s">
        <v>52</v>
      </c>
      <c r="O207">
        <f>(M207*21)/100</f>
        <v>0</v>
      </c>
      <c r="P207" t="s">
        <v>47</v>
      </c>
    </row>
    <row r="208" spans="1:5" ht="13.2" customHeight="1">
      <c r="A208" s="32" t="s">
        <v>48</v>
      </c>
      <c r="E208" s="33" t="s">
        <v>3680</v>
      </c>
    </row>
    <row r="209" spans="1:5" ht="13.2" customHeight="1">
      <c r="A209" s="32" t="s">
        <v>49</v>
      </c>
      <c r="E209" s="34" t="s">
        <v>43</v>
      </c>
    </row>
    <row r="210" ht="13.2" customHeight="1">
      <c r="E210" s="33" t="s">
        <v>43</v>
      </c>
    </row>
    <row r="211" spans="1:16" ht="13.2" customHeight="1">
      <c r="A211" t="s">
        <v>40</v>
      </c>
      <c r="B211" s="10" t="s">
        <v>279</v>
      </c>
      <c r="C211" s="10" t="s">
        <v>3681</v>
      </c>
      <c r="E211" s="27" t="s">
        <v>3682</v>
      </c>
      <c r="F211" s="28" t="s">
        <v>67</v>
      </c>
      <c r="G211" s="29">
        <v>2</v>
      </c>
      <c r="H211" s="28">
        <v>0.0012</v>
      </c>
      <c r="I211" s="28">
        <f>ROUND(G211*H211,6)</f>
        <v>0.0024</v>
      </c>
      <c r="L211" s="30">
        <v>0</v>
      </c>
      <c r="M211" s="31">
        <f>ROUND(ROUND(L211,2)*ROUND(G211,3),2)</f>
        <v>0</v>
      </c>
      <c r="N211" s="28" t="s">
        <v>52</v>
      </c>
      <c r="O211">
        <f>(M211*21)/100</f>
        <v>0</v>
      </c>
      <c r="P211" t="s">
        <v>47</v>
      </c>
    </row>
    <row r="212" spans="1:5" ht="13.2" customHeight="1">
      <c r="A212" s="32" t="s">
        <v>48</v>
      </c>
      <c r="E212" s="33" t="s">
        <v>3682</v>
      </c>
    </row>
    <row r="213" spans="1:5" ht="13.2" customHeight="1">
      <c r="A213" s="32" t="s">
        <v>49</v>
      </c>
      <c r="E213" s="34" t="s">
        <v>43</v>
      </c>
    </row>
    <row r="214" ht="13.2" customHeight="1">
      <c r="E214" s="33" t="s">
        <v>3683</v>
      </c>
    </row>
    <row r="215" spans="1:16" ht="13.2" customHeight="1">
      <c r="A215" t="s">
        <v>40</v>
      </c>
      <c r="B215" s="10" t="s">
        <v>283</v>
      </c>
      <c r="C215" s="10" t="s">
        <v>3684</v>
      </c>
      <c r="E215" s="27" t="s">
        <v>3685</v>
      </c>
      <c r="F215" s="28" t="s">
        <v>81</v>
      </c>
      <c r="G215" s="29">
        <v>6</v>
      </c>
      <c r="H215" s="28">
        <v>0.00052</v>
      </c>
      <c r="I215" s="28">
        <f>ROUND(G215*H215,6)</f>
        <v>0.00312</v>
      </c>
      <c r="L215" s="30">
        <v>0</v>
      </c>
      <c r="M215" s="31">
        <f>ROUND(ROUND(L215,2)*ROUND(G215,3),2)</f>
        <v>0</v>
      </c>
      <c r="N215" s="28" t="s">
        <v>52</v>
      </c>
      <c r="O215">
        <f>(M215*21)/100</f>
        <v>0</v>
      </c>
      <c r="P215" t="s">
        <v>47</v>
      </c>
    </row>
    <row r="216" spans="1:5" ht="13.2" customHeight="1">
      <c r="A216" s="32" t="s">
        <v>48</v>
      </c>
      <c r="E216" s="33" t="s">
        <v>3685</v>
      </c>
    </row>
    <row r="217" spans="1:5" ht="13.2" customHeight="1">
      <c r="A217" s="32" t="s">
        <v>49</v>
      </c>
      <c r="E217" s="34" t="s">
        <v>43</v>
      </c>
    </row>
    <row r="218" ht="13.2" customHeight="1">
      <c r="E218" s="33" t="s">
        <v>43</v>
      </c>
    </row>
    <row r="219" spans="1:13" ht="13.2" customHeight="1">
      <c r="A219" t="s">
        <v>37</v>
      </c>
      <c r="C219" s="11" t="s">
        <v>78</v>
      </c>
      <c r="E219" s="35" t="s">
        <v>1246</v>
      </c>
      <c r="J219" s="31">
        <f>0</f>
        <v>0</v>
      </c>
      <c r="K219" s="31">
        <f>0</f>
        <v>0</v>
      </c>
      <c r="L219" s="31">
        <f>0+L220+L224+L228+L232+L236+L240+L244+L248+L252+L256+L260+L264+L268+L272</f>
        <v>0</v>
      </c>
      <c r="M219" s="31">
        <f>0+M220+M224+M228+M232+M236+M240+M244+M248+M252+M256+M260+M264+M268+M272</f>
        <v>0</v>
      </c>
    </row>
    <row r="220" spans="1:16" ht="13.2" customHeight="1">
      <c r="A220" t="s">
        <v>40</v>
      </c>
      <c r="B220" s="10" t="s">
        <v>309</v>
      </c>
      <c r="C220" s="10" t="s">
        <v>3686</v>
      </c>
      <c r="E220" s="27" t="s">
        <v>3687</v>
      </c>
      <c r="F220" s="28" t="s">
        <v>67</v>
      </c>
      <c r="G220" s="29">
        <v>2</v>
      </c>
      <c r="H220" s="28">
        <v>0.0821</v>
      </c>
      <c r="I220" s="28">
        <f>ROUND(G220*H220,6)</f>
        <v>0.1642</v>
      </c>
      <c r="L220" s="30">
        <v>0</v>
      </c>
      <c r="M220" s="31">
        <f>ROUND(ROUND(L220,2)*ROUND(G220,3),2)</f>
        <v>0</v>
      </c>
      <c r="N220" s="28" t="s">
        <v>52</v>
      </c>
      <c r="O220">
        <f>(M220*21)/100</f>
        <v>0</v>
      </c>
      <c r="P220" t="s">
        <v>47</v>
      </c>
    </row>
    <row r="221" spans="1:5" ht="13.2" customHeight="1">
      <c r="A221" s="32" t="s">
        <v>48</v>
      </c>
      <c r="E221" s="33" t="s">
        <v>3687</v>
      </c>
    </row>
    <row r="222" spans="1:5" ht="13.2" customHeight="1">
      <c r="A222" s="32" t="s">
        <v>49</v>
      </c>
      <c r="E222" s="34" t="s">
        <v>43</v>
      </c>
    </row>
    <row r="223" ht="13.2" customHeight="1">
      <c r="E223" s="33" t="s">
        <v>43</v>
      </c>
    </row>
    <row r="224" spans="1:16" ht="13.2" customHeight="1">
      <c r="A224" t="s">
        <v>40</v>
      </c>
      <c r="B224" s="10" t="s">
        <v>304</v>
      </c>
      <c r="C224" s="10" t="s">
        <v>3688</v>
      </c>
      <c r="E224" s="27" t="s">
        <v>3689</v>
      </c>
      <c r="F224" s="28" t="s">
        <v>81</v>
      </c>
      <c r="G224" s="29">
        <v>2</v>
      </c>
      <c r="H224" s="28">
        <v>0.20219</v>
      </c>
      <c r="I224" s="28">
        <f>ROUND(G224*H224,6)</f>
        <v>0.40438</v>
      </c>
      <c r="L224" s="30">
        <v>0</v>
      </c>
      <c r="M224" s="31">
        <f>ROUND(ROUND(L224,2)*ROUND(G224,3),2)</f>
        <v>0</v>
      </c>
      <c r="N224" s="28" t="s">
        <v>52</v>
      </c>
      <c r="O224">
        <f>(M224*21)/100</f>
        <v>0</v>
      </c>
      <c r="P224" t="s">
        <v>47</v>
      </c>
    </row>
    <row r="225" spans="1:5" ht="13.2" customHeight="1">
      <c r="A225" s="32" t="s">
        <v>48</v>
      </c>
      <c r="E225" s="33" t="s">
        <v>3690</v>
      </c>
    </row>
    <row r="226" spans="1:5" ht="13.2" customHeight="1">
      <c r="A226" s="32" t="s">
        <v>49</v>
      </c>
      <c r="E226" s="34" t="s">
        <v>43</v>
      </c>
    </row>
    <row r="227" ht="13.2" customHeight="1">
      <c r="E227" s="33" t="s">
        <v>3691</v>
      </c>
    </row>
    <row r="228" spans="1:16" ht="13.2" customHeight="1">
      <c r="A228" t="s">
        <v>40</v>
      </c>
      <c r="B228" s="10" t="s">
        <v>313</v>
      </c>
      <c r="C228" s="10" t="s">
        <v>3692</v>
      </c>
      <c r="E228" s="27" t="s">
        <v>3693</v>
      </c>
      <c r="F228" s="28" t="s">
        <v>81</v>
      </c>
      <c r="G228" s="29">
        <v>14.2</v>
      </c>
      <c r="H228" s="28">
        <v>0</v>
      </c>
      <c r="I228" s="28">
        <f>ROUND(G228*H228,6)</f>
        <v>0</v>
      </c>
      <c r="L228" s="30">
        <v>0</v>
      </c>
      <c r="M228" s="31">
        <f>ROUND(ROUND(L228,2)*ROUND(G228,3),2)</f>
        <v>0</v>
      </c>
      <c r="N228" s="28" t="s">
        <v>52</v>
      </c>
      <c r="O228">
        <f>(M228*21)/100</f>
        <v>0</v>
      </c>
      <c r="P228" t="s">
        <v>47</v>
      </c>
    </row>
    <row r="229" spans="1:5" ht="13.2" customHeight="1">
      <c r="A229" s="32" t="s">
        <v>48</v>
      </c>
      <c r="E229" s="33" t="s">
        <v>3693</v>
      </c>
    </row>
    <row r="230" spans="1:5" ht="26.4" customHeight="1">
      <c r="A230" s="32" t="s">
        <v>49</v>
      </c>
      <c r="E230" s="34" t="s">
        <v>3694</v>
      </c>
    </row>
    <row r="231" ht="13.2" customHeight="1">
      <c r="E231" s="33" t="s">
        <v>3695</v>
      </c>
    </row>
    <row r="232" spans="1:16" ht="13.2" customHeight="1">
      <c r="A232" t="s">
        <v>40</v>
      </c>
      <c r="B232" s="10" t="s">
        <v>386</v>
      </c>
      <c r="C232" s="10" t="s">
        <v>3696</v>
      </c>
      <c r="E232" s="27" t="s">
        <v>3697</v>
      </c>
      <c r="F232" s="28" t="s">
        <v>81</v>
      </c>
      <c r="G232" s="29">
        <v>3</v>
      </c>
      <c r="H232" s="28">
        <v>0</v>
      </c>
      <c r="I232" s="28">
        <f>ROUND(G232*H232,6)</f>
        <v>0</v>
      </c>
      <c r="L232" s="30">
        <v>0</v>
      </c>
      <c r="M232" s="31">
        <f>ROUND(ROUND(L232,2)*ROUND(G232,3),2)</f>
        <v>0</v>
      </c>
      <c r="N232" s="28" t="s">
        <v>52</v>
      </c>
      <c r="O232">
        <f>(M232*21)/100</f>
        <v>0</v>
      </c>
      <c r="P232" t="s">
        <v>47</v>
      </c>
    </row>
    <row r="233" spans="1:5" ht="13.2" customHeight="1">
      <c r="A233" s="32" t="s">
        <v>48</v>
      </c>
      <c r="E233" s="33" t="s">
        <v>3697</v>
      </c>
    </row>
    <row r="234" spans="1:5" ht="13.2" customHeight="1">
      <c r="A234" s="32" t="s">
        <v>49</v>
      </c>
      <c r="E234" s="34" t="s">
        <v>43</v>
      </c>
    </row>
    <row r="235" ht="13.2" customHeight="1">
      <c r="E235" s="33" t="s">
        <v>3695</v>
      </c>
    </row>
    <row r="236" spans="1:16" ht="13.2" customHeight="1">
      <c r="A236" t="s">
        <v>40</v>
      </c>
      <c r="B236" s="10" t="s">
        <v>324</v>
      </c>
      <c r="C236" s="10" t="s">
        <v>3698</v>
      </c>
      <c r="E236" s="27" t="s">
        <v>3699</v>
      </c>
      <c r="F236" s="28" t="s">
        <v>81</v>
      </c>
      <c r="G236" s="29">
        <v>11.2</v>
      </c>
      <c r="H236" s="28">
        <v>0</v>
      </c>
      <c r="I236" s="28">
        <f>ROUND(G236*H236,6)</f>
        <v>0</v>
      </c>
      <c r="L236" s="30">
        <v>0</v>
      </c>
      <c r="M236" s="31">
        <f>ROUND(ROUND(L236,2)*ROUND(G236,3),2)</f>
        <v>0</v>
      </c>
      <c r="N236" s="28" t="s">
        <v>52</v>
      </c>
      <c r="O236">
        <f>(M236*21)/100</f>
        <v>0</v>
      </c>
      <c r="P236" t="s">
        <v>47</v>
      </c>
    </row>
    <row r="237" spans="1:5" ht="13.2" customHeight="1">
      <c r="A237" s="32" t="s">
        <v>48</v>
      </c>
      <c r="E237" s="33" t="s">
        <v>3699</v>
      </c>
    </row>
    <row r="238" spans="1:5" ht="26.4" customHeight="1">
      <c r="A238" s="32" t="s">
        <v>49</v>
      </c>
      <c r="E238" s="34" t="s">
        <v>3700</v>
      </c>
    </row>
    <row r="239" ht="13.2" customHeight="1">
      <c r="E239" s="33" t="s">
        <v>3695</v>
      </c>
    </row>
    <row r="240" spans="1:16" ht="13.2" customHeight="1">
      <c r="A240" t="s">
        <v>40</v>
      </c>
      <c r="B240" s="10" t="s">
        <v>393</v>
      </c>
      <c r="C240" s="10" t="s">
        <v>3701</v>
      </c>
      <c r="E240" s="27" t="s">
        <v>3702</v>
      </c>
      <c r="F240" s="28" t="s">
        <v>81</v>
      </c>
      <c r="G240" s="29">
        <v>3</v>
      </c>
      <c r="H240" s="28">
        <v>0</v>
      </c>
      <c r="I240" s="28">
        <f>ROUND(G240*H240,6)</f>
        <v>0</v>
      </c>
      <c r="L240" s="30">
        <v>0</v>
      </c>
      <c r="M240" s="31">
        <f>ROUND(ROUND(L240,2)*ROUND(G240,3),2)</f>
        <v>0</v>
      </c>
      <c r="N240" s="28" t="s">
        <v>52</v>
      </c>
      <c r="O240">
        <f>(M240*21)/100</f>
        <v>0</v>
      </c>
      <c r="P240" t="s">
        <v>47</v>
      </c>
    </row>
    <row r="241" spans="1:5" ht="13.2" customHeight="1">
      <c r="A241" s="32" t="s">
        <v>48</v>
      </c>
      <c r="E241" s="33" t="s">
        <v>3702</v>
      </c>
    </row>
    <row r="242" spans="1:5" ht="13.2" customHeight="1">
      <c r="A242" s="32" t="s">
        <v>49</v>
      </c>
      <c r="E242" s="34" t="s">
        <v>43</v>
      </c>
    </row>
    <row r="243" ht="13.2" customHeight="1">
      <c r="E243" s="33" t="s">
        <v>3703</v>
      </c>
    </row>
    <row r="244" spans="1:16" ht="13.2" customHeight="1">
      <c r="A244" t="s">
        <v>40</v>
      </c>
      <c r="B244" s="10" t="s">
        <v>328</v>
      </c>
      <c r="C244" s="10" t="s">
        <v>3704</v>
      </c>
      <c r="E244" s="27" t="s">
        <v>3705</v>
      </c>
      <c r="F244" s="28" t="s">
        <v>81</v>
      </c>
      <c r="G244" s="29">
        <v>12.8</v>
      </c>
      <c r="H244" s="28">
        <v>0</v>
      </c>
      <c r="I244" s="28">
        <f>ROUND(G244*H244,6)</f>
        <v>0</v>
      </c>
      <c r="L244" s="30">
        <v>0</v>
      </c>
      <c r="M244" s="31">
        <f>ROUND(ROUND(L244,2)*ROUND(G244,3),2)</f>
        <v>0</v>
      </c>
      <c r="N244" s="28" t="s">
        <v>52</v>
      </c>
      <c r="O244">
        <f>(M244*21)/100</f>
        <v>0</v>
      </c>
      <c r="P244" t="s">
        <v>47</v>
      </c>
    </row>
    <row r="245" spans="1:5" ht="13.2" customHeight="1">
      <c r="A245" s="32" t="s">
        <v>48</v>
      </c>
      <c r="E245" s="33" t="s">
        <v>3705</v>
      </c>
    </row>
    <row r="246" spans="1:5" ht="26.4" customHeight="1">
      <c r="A246" s="32" t="s">
        <v>49</v>
      </c>
      <c r="E246" s="34" t="s">
        <v>3706</v>
      </c>
    </row>
    <row r="247" ht="13.2" customHeight="1">
      <c r="E247" s="33" t="s">
        <v>3703</v>
      </c>
    </row>
    <row r="248" spans="1:16" ht="13.2" customHeight="1">
      <c r="A248" t="s">
        <v>40</v>
      </c>
      <c r="B248" s="10" t="s">
        <v>333</v>
      </c>
      <c r="C248" s="10" t="s">
        <v>3707</v>
      </c>
      <c r="E248" s="27" t="s">
        <v>3708</v>
      </c>
      <c r="F248" s="28" t="s">
        <v>81</v>
      </c>
      <c r="G248" s="29">
        <v>3</v>
      </c>
      <c r="H248" s="28">
        <v>2E-05</v>
      </c>
      <c r="I248" s="28">
        <f>ROUND(G248*H248,6)</f>
        <v>6E-05</v>
      </c>
      <c r="L248" s="30">
        <v>0</v>
      </c>
      <c r="M248" s="31">
        <f>ROUND(ROUND(L248,2)*ROUND(G248,3),2)</f>
        <v>0</v>
      </c>
      <c r="N248" s="28" t="s">
        <v>52</v>
      </c>
      <c r="O248">
        <f>(M248*21)/100</f>
        <v>0</v>
      </c>
      <c r="P248" t="s">
        <v>47</v>
      </c>
    </row>
    <row r="249" spans="1:5" ht="13.2" customHeight="1">
      <c r="A249" s="32" t="s">
        <v>48</v>
      </c>
      <c r="E249" s="33" t="s">
        <v>3708</v>
      </c>
    </row>
    <row r="250" spans="1:5" ht="13.2" customHeight="1">
      <c r="A250" s="32" t="s">
        <v>49</v>
      </c>
      <c r="E250" s="34" t="s">
        <v>43</v>
      </c>
    </row>
    <row r="251" ht="13.2" customHeight="1">
      <c r="E251" s="33" t="s">
        <v>3703</v>
      </c>
    </row>
    <row r="252" spans="1:16" ht="13.2" customHeight="1">
      <c r="A252" t="s">
        <v>40</v>
      </c>
      <c r="B252" s="10" t="s">
        <v>337</v>
      </c>
      <c r="C252" s="10" t="s">
        <v>3709</v>
      </c>
      <c r="E252" s="27" t="s">
        <v>3710</v>
      </c>
      <c r="F252" s="28" t="s">
        <v>81</v>
      </c>
      <c r="G252" s="29">
        <v>12.8</v>
      </c>
      <c r="H252" s="28">
        <v>3E-05</v>
      </c>
      <c r="I252" s="28">
        <f>ROUND(G252*H252,6)</f>
        <v>0.000384</v>
      </c>
      <c r="L252" s="30">
        <v>0</v>
      </c>
      <c r="M252" s="31">
        <f>ROUND(ROUND(L252,2)*ROUND(G252,3),2)</f>
        <v>0</v>
      </c>
      <c r="N252" s="28" t="s">
        <v>52</v>
      </c>
      <c r="O252">
        <f>(M252*21)/100</f>
        <v>0</v>
      </c>
      <c r="P252" t="s">
        <v>47</v>
      </c>
    </row>
    <row r="253" spans="1:5" ht="13.2" customHeight="1">
      <c r="A253" s="32" t="s">
        <v>48</v>
      </c>
      <c r="E253" s="33" t="s">
        <v>3710</v>
      </c>
    </row>
    <row r="254" spans="1:5" ht="13.2" customHeight="1">
      <c r="A254" s="32" t="s">
        <v>49</v>
      </c>
      <c r="E254" s="34" t="s">
        <v>43</v>
      </c>
    </row>
    <row r="255" ht="13.2" customHeight="1">
      <c r="E255" s="33" t="s">
        <v>3703</v>
      </c>
    </row>
    <row r="256" spans="1:16" ht="13.2" customHeight="1">
      <c r="A256" t="s">
        <v>40</v>
      </c>
      <c r="B256" s="10" t="s">
        <v>341</v>
      </c>
      <c r="C256" s="10" t="s">
        <v>3711</v>
      </c>
      <c r="E256" s="27" t="s">
        <v>3712</v>
      </c>
      <c r="F256" s="28" t="s">
        <v>67</v>
      </c>
      <c r="G256" s="29">
        <v>1</v>
      </c>
      <c r="H256" s="28">
        <v>1.61679</v>
      </c>
      <c r="I256" s="28">
        <f>ROUND(G256*H256,6)</f>
        <v>1.61679</v>
      </c>
      <c r="L256" s="30">
        <v>0</v>
      </c>
      <c r="M256" s="31">
        <f>ROUND(ROUND(L256,2)*ROUND(G256,3),2)</f>
        <v>0</v>
      </c>
      <c r="N256" s="28" t="s">
        <v>52</v>
      </c>
      <c r="O256">
        <f>(M256*21)/100</f>
        <v>0</v>
      </c>
      <c r="P256" t="s">
        <v>47</v>
      </c>
    </row>
    <row r="257" spans="1:5" ht="13.2" customHeight="1">
      <c r="A257" s="32" t="s">
        <v>48</v>
      </c>
      <c r="E257" s="33" t="s">
        <v>3712</v>
      </c>
    </row>
    <row r="258" spans="1:5" ht="13.2" customHeight="1">
      <c r="A258" s="32" t="s">
        <v>49</v>
      </c>
      <c r="E258" s="34" t="s">
        <v>43</v>
      </c>
    </row>
    <row r="259" ht="13.2" customHeight="1">
      <c r="E259" s="33" t="s">
        <v>3713</v>
      </c>
    </row>
    <row r="260" spans="1:16" ht="13.2" customHeight="1">
      <c r="A260" t="s">
        <v>40</v>
      </c>
      <c r="B260" s="10" t="s">
        <v>293</v>
      </c>
      <c r="C260" s="10" t="s">
        <v>3714</v>
      </c>
      <c r="E260" s="27" t="s">
        <v>3715</v>
      </c>
      <c r="F260" s="28" t="s">
        <v>155</v>
      </c>
      <c r="G260" s="29">
        <v>0.023</v>
      </c>
      <c r="H260" s="28">
        <v>2.57909</v>
      </c>
      <c r="I260" s="28">
        <f>ROUND(G260*H260,6)</f>
        <v>0.059319</v>
      </c>
      <c r="L260" s="30">
        <v>0</v>
      </c>
      <c r="M260" s="31">
        <f>ROUND(ROUND(L260,2)*ROUND(G260,3),2)</f>
        <v>0</v>
      </c>
      <c r="N260" s="28" t="s">
        <v>52</v>
      </c>
      <c r="O260">
        <f>(M260*21)/100</f>
        <v>0</v>
      </c>
      <c r="P260" t="s">
        <v>47</v>
      </c>
    </row>
    <row r="261" spans="1:5" ht="13.2" customHeight="1">
      <c r="A261" s="32" t="s">
        <v>48</v>
      </c>
      <c r="E261" s="33" t="s">
        <v>3715</v>
      </c>
    </row>
    <row r="262" spans="1:5" ht="13.2" customHeight="1">
      <c r="A262" s="32" t="s">
        <v>49</v>
      </c>
      <c r="E262" s="34" t="s">
        <v>43</v>
      </c>
    </row>
    <row r="263" ht="13.2" customHeight="1">
      <c r="E263" s="33" t="s">
        <v>3716</v>
      </c>
    </row>
    <row r="264" spans="1:16" ht="13.2" customHeight="1">
      <c r="A264" t="s">
        <v>40</v>
      </c>
      <c r="B264" s="10" t="s">
        <v>345</v>
      </c>
      <c r="C264" s="10" t="s">
        <v>3717</v>
      </c>
      <c r="E264" s="27" t="s">
        <v>3718</v>
      </c>
      <c r="F264" s="28" t="s">
        <v>67</v>
      </c>
      <c r="G264" s="29">
        <v>1</v>
      </c>
      <c r="H264" s="28">
        <v>0</v>
      </c>
      <c r="I264" s="28">
        <f>ROUND(G264*H264,6)</f>
        <v>0</v>
      </c>
      <c r="L264" s="30">
        <v>0</v>
      </c>
      <c r="M264" s="31">
        <f>ROUND(ROUND(L264,2)*ROUND(G264,3),2)</f>
        <v>0</v>
      </c>
      <c r="N264" s="28" t="s">
        <v>52</v>
      </c>
      <c r="O264">
        <f>(M264*21)/100</f>
        <v>0</v>
      </c>
      <c r="P264" t="s">
        <v>47</v>
      </c>
    </row>
    <row r="265" spans="1:5" ht="13.2" customHeight="1">
      <c r="A265" s="32" t="s">
        <v>48</v>
      </c>
      <c r="E265" s="33" t="s">
        <v>3719</v>
      </c>
    </row>
    <row r="266" spans="1:5" ht="13.2" customHeight="1">
      <c r="A266" s="32" t="s">
        <v>49</v>
      </c>
      <c r="E266" s="34" t="s">
        <v>43</v>
      </c>
    </row>
    <row r="267" ht="13.2" customHeight="1">
      <c r="E267" s="33" t="s">
        <v>43</v>
      </c>
    </row>
    <row r="268" spans="1:16" ht="13.2" customHeight="1">
      <c r="A268" t="s">
        <v>40</v>
      </c>
      <c r="B268" s="10" t="s">
        <v>296</v>
      </c>
      <c r="C268" s="10" t="s">
        <v>3720</v>
      </c>
      <c r="E268" s="27" t="s">
        <v>3721</v>
      </c>
      <c r="F268" s="28" t="s">
        <v>81</v>
      </c>
      <c r="G268" s="29">
        <v>0.15</v>
      </c>
      <c r="H268" s="28">
        <v>0.00282</v>
      </c>
      <c r="I268" s="28">
        <f>ROUND(G268*H268,6)</f>
        <v>0.000423</v>
      </c>
      <c r="L268" s="30">
        <v>0</v>
      </c>
      <c r="M268" s="31">
        <f>ROUND(ROUND(L268,2)*ROUND(G268,3),2)</f>
        <v>0</v>
      </c>
      <c r="N268" s="28" t="s">
        <v>52</v>
      </c>
      <c r="O268">
        <f>(M268*21)/100</f>
        <v>0</v>
      </c>
      <c r="P268" t="s">
        <v>47</v>
      </c>
    </row>
    <row r="269" spans="1:5" ht="13.2" customHeight="1">
      <c r="A269" s="32" t="s">
        <v>48</v>
      </c>
      <c r="E269" s="33" t="s">
        <v>3721</v>
      </c>
    </row>
    <row r="270" spans="1:5" ht="13.2" customHeight="1">
      <c r="A270" s="32" t="s">
        <v>49</v>
      </c>
      <c r="E270" s="34" t="s">
        <v>43</v>
      </c>
    </row>
    <row r="271" ht="13.2" customHeight="1">
      <c r="E271" s="33" t="s">
        <v>3722</v>
      </c>
    </row>
    <row r="272" spans="1:16" ht="13.2" customHeight="1">
      <c r="A272" t="s">
        <v>40</v>
      </c>
      <c r="B272" s="10" t="s">
        <v>350</v>
      </c>
      <c r="C272" s="10" t="s">
        <v>3723</v>
      </c>
      <c r="E272" s="27" t="s">
        <v>3724</v>
      </c>
      <c r="F272" s="28" t="s">
        <v>81</v>
      </c>
      <c r="G272" s="29">
        <v>0.15</v>
      </c>
      <c r="H272" s="28">
        <v>0</v>
      </c>
      <c r="I272" s="28">
        <f>ROUND(G272*H272,6)</f>
        <v>0</v>
      </c>
      <c r="L272" s="30">
        <v>0</v>
      </c>
      <c r="M272" s="31">
        <f>ROUND(ROUND(L272,2)*ROUND(G272,3),2)</f>
        <v>0</v>
      </c>
      <c r="N272" s="28" t="s">
        <v>52</v>
      </c>
      <c r="O272">
        <f>(M272*21)/100</f>
        <v>0</v>
      </c>
      <c r="P272" t="s">
        <v>47</v>
      </c>
    </row>
    <row r="273" spans="1:5" ht="13.2" customHeight="1">
      <c r="A273" s="32" t="s">
        <v>48</v>
      </c>
      <c r="E273" s="33" t="s">
        <v>3725</v>
      </c>
    </row>
    <row r="274" spans="1:5" ht="13.2" customHeight="1">
      <c r="A274" s="32" t="s">
        <v>49</v>
      </c>
      <c r="E274" s="34" t="s">
        <v>43</v>
      </c>
    </row>
    <row r="275" ht="13.2" customHeight="1">
      <c r="E275" s="33" t="s">
        <v>3722</v>
      </c>
    </row>
    <row r="276" spans="1:13" ht="13.2" customHeight="1">
      <c r="A276" t="s">
        <v>37</v>
      </c>
      <c r="C276" s="11" t="s">
        <v>1934</v>
      </c>
      <c r="E276" s="35" t="s">
        <v>1935</v>
      </c>
      <c r="J276" s="31">
        <f>0</f>
        <v>0</v>
      </c>
      <c r="K276" s="31">
        <f>0</f>
        <v>0</v>
      </c>
      <c r="L276" s="31">
        <f>0+L277+L281+L285+L289+L293+L297</f>
        <v>0</v>
      </c>
      <c r="M276" s="31">
        <f>0+M277+M281+M285+M289+M293+M297</f>
        <v>0</v>
      </c>
    </row>
    <row r="277" spans="1:16" ht="13.2" customHeight="1">
      <c r="A277" t="s">
        <v>40</v>
      </c>
      <c r="B277" s="10" t="s">
        <v>355</v>
      </c>
      <c r="C277" s="10" t="s">
        <v>3726</v>
      </c>
      <c r="E277" s="27" t="s">
        <v>3727</v>
      </c>
      <c r="F277" s="28" t="s">
        <v>148</v>
      </c>
      <c r="G277" s="29">
        <v>8.012</v>
      </c>
      <c r="H277" s="28">
        <v>0</v>
      </c>
      <c r="I277" s="28">
        <f>ROUND(G277*H277,6)</f>
        <v>0</v>
      </c>
      <c r="L277" s="30">
        <v>0</v>
      </c>
      <c r="M277" s="31">
        <f>ROUND(ROUND(L277,2)*ROUND(G277,3),2)</f>
        <v>0</v>
      </c>
      <c r="N277" s="28" t="s">
        <v>52</v>
      </c>
      <c r="O277">
        <f>(M277*21)/100</f>
        <v>0</v>
      </c>
      <c r="P277" t="s">
        <v>47</v>
      </c>
    </row>
    <row r="278" spans="1:5" ht="13.2" customHeight="1">
      <c r="A278" s="32" t="s">
        <v>48</v>
      </c>
      <c r="E278" s="33" t="s">
        <v>3727</v>
      </c>
    </row>
    <row r="279" spans="1:5" ht="52.8" customHeight="1">
      <c r="A279" s="32" t="s">
        <v>49</v>
      </c>
      <c r="E279" s="34" t="s">
        <v>3728</v>
      </c>
    </row>
    <row r="280" ht="13.2" customHeight="1">
      <c r="E280" s="33" t="s">
        <v>3729</v>
      </c>
    </row>
    <row r="281" spans="1:16" ht="13.2" customHeight="1">
      <c r="A281" t="s">
        <v>40</v>
      </c>
      <c r="B281" s="10" t="s">
        <v>360</v>
      </c>
      <c r="C281" s="10" t="s">
        <v>3730</v>
      </c>
      <c r="E281" s="27" t="s">
        <v>3731</v>
      </c>
      <c r="F281" s="28" t="s">
        <v>148</v>
      </c>
      <c r="G281" s="29">
        <v>82.179</v>
      </c>
      <c r="H281" s="28">
        <v>0</v>
      </c>
      <c r="I281" s="28">
        <f>ROUND(G281*H281,6)</f>
        <v>0</v>
      </c>
      <c r="L281" s="30">
        <v>0</v>
      </c>
      <c r="M281" s="31">
        <f>ROUND(ROUND(L281,2)*ROUND(G281,3),2)</f>
        <v>0</v>
      </c>
      <c r="N281" s="28" t="s">
        <v>52</v>
      </c>
      <c r="O281">
        <f>(M281*21)/100</f>
        <v>0</v>
      </c>
      <c r="P281" t="s">
        <v>47</v>
      </c>
    </row>
    <row r="282" spans="1:5" ht="13.2" customHeight="1">
      <c r="A282" s="32" t="s">
        <v>48</v>
      </c>
      <c r="E282" s="33" t="s">
        <v>3731</v>
      </c>
    </row>
    <row r="283" spans="1:5" ht="26.4" customHeight="1">
      <c r="A283" s="32" t="s">
        <v>49</v>
      </c>
      <c r="E283" s="34" t="s">
        <v>3732</v>
      </c>
    </row>
    <row r="284" ht="13.2" customHeight="1">
      <c r="E284" s="33" t="s">
        <v>3729</v>
      </c>
    </row>
    <row r="285" spans="1:16" ht="13.2" customHeight="1">
      <c r="A285" t="s">
        <v>40</v>
      </c>
      <c r="B285" s="10" t="s">
        <v>300</v>
      </c>
      <c r="C285" s="10" t="s">
        <v>3733</v>
      </c>
      <c r="E285" s="27" t="s">
        <v>3734</v>
      </c>
      <c r="F285" s="28" t="s">
        <v>148</v>
      </c>
      <c r="G285" s="29">
        <v>8.012</v>
      </c>
      <c r="H285" s="28">
        <v>0</v>
      </c>
      <c r="I285" s="28">
        <f>ROUND(G285*H285,6)</f>
        <v>0</v>
      </c>
      <c r="L285" s="30">
        <v>0</v>
      </c>
      <c r="M285" s="31">
        <f>ROUND(ROUND(L285,2)*ROUND(G285,3),2)</f>
        <v>0</v>
      </c>
      <c r="N285" s="28" t="s">
        <v>52</v>
      </c>
      <c r="O285">
        <f>(M285*21)/100</f>
        <v>0</v>
      </c>
      <c r="P285" t="s">
        <v>47</v>
      </c>
    </row>
    <row r="286" spans="1:5" ht="13.2" customHeight="1">
      <c r="A286" s="32" t="s">
        <v>48</v>
      </c>
      <c r="E286" s="33" t="s">
        <v>3734</v>
      </c>
    </row>
    <row r="287" spans="1:5" ht="26.4" customHeight="1">
      <c r="A287" s="32" t="s">
        <v>49</v>
      </c>
      <c r="E287" s="34" t="s">
        <v>3735</v>
      </c>
    </row>
    <row r="288" ht="13.2" customHeight="1">
      <c r="E288" s="33" t="s">
        <v>3736</v>
      </c>
    </row>
    <row r="289" spans="1:16" ht="13.2" customHeight="1">
      <c r="A289" t="s">
        <v>40</v>
      </c>
      <c r="B289" s="10" t="s">
        <v>364</v>
      </c>
      <c r="C289" s="10" t="s">
        <v>3737</v>
      </c>
      <c r="E289" s="27" t="s">
        <v>2125</v>
      </c>
      <c r="F289" s="28" t="s">
        <v>148</v>
      </c>
      <c r="G289" s="29">
        <v>2.655</v>
      </c>
      <c r="H289" s="28">
        <v>0</v>
      </c>
      <c r="I289" s="28">
        <f>ROUND(G289*H289,6)</f>
        <v>0</v>
      </c>
      <c r="L289" s="30">
        <v>0</v>
      </c>
      <c r="M289" s="31">
        <f>ROUND(ROUND(L289,2)*ROUND(G289,3),2)</f>
        <v>0</v>
      </c>
      <c r="N289" s="28" t="s">
        <v>52</v>
      </c>
      <c r="O289">
        <f>(M289*21)/100</f>
        <v>0</v>
      </c>
      <c r="P289" t="s">
        <v>47</v>
      </c>
    </row>
    <row r="290" spans="1:5" ht="13.2" customHeight="1">
      <c r="A290" s="32" t="s">
        <v>48</v>
      </c>
      <c r="E290" s="33" t="s">
        <v>2125</v>
      </c>
    </row>
    <row r="291" spans="1:5" ht="26.4" customHeight="1">
      <c r="A291" s="32" t="s">
        <v>49</v>
      </c>
      <c r="E291" s="34" t="s">
        <v>3738</v>
      </c>
    </row>
    <row r="292" ht="13.2" customHeight="1">
      <c r="E292" s="33" t="s">
        <v>3739</v>
      </c>
    </row>
    <row r="293" spans="1:16" ht="13.2" customHeight="1">
      <c r="A293" t="s">
        <v>40</v>
      </c>
      <c r="B293" s="10" t="s">
        <v>367</v>
      </c>
      <c r="C293" s="10" t="s">
        <v>3740</v>
      </c>
      <c r="E293" s="27" t="s">
        <v>3741</v>
      </c>
      <c r="F293" s="28" t="s">
        <v>148</v>
      </c>
      <c r="G293" s="29">
        <v>3.066</v>
      </c>
      <c r="H293" s="28">
        <v>0</v>
      </c>
      <c r="I293" s="28">
        <f>ROUND(G293*H293,6)</f>
        <v>0</v>
      </c>
      <c r="L293" s="30">
        <v>0</v>
      </c>
      <c r="M293" s="31">
        <f>ROUND(ROUND(L293,2)*ROUND(G293,3),2)</f>
        <v>0</v>
      </c>
      <c r="N293" s="28" t="s">
        <v>52</v>
      </c>
      <c r="O293">
        <f>(M293*21)/100</f>
        <v>0</v>
      </c>
      <c r="P293" t="s">
        <v>47</v>
      </c>
    </row>
    <row r="294" spans="1:5" ht="13.2" customHeight="1">
      <c r="A294" s="32" t="s">
        <v>48</v>
      </c>
      <c r="E294" s="33" t="s">
        <v>3741</v>
      </c>
    </row>
    <row r="295" spans="1:5" ht="26.4" customHeight="1">
      <c r="A295" s="32" t="s">
        <v>49</v>
      </c>
      <c r="E295" s="34" t="s">
        <v>3742</v>
      </c>
    </row>
    <row r="296" ht="13.2" customHeight="1">
      <c r="E296" s="33" t="s">
        <v>3739</v>
      </c>
    </row>
    <row r="297" spans="1:16" ht="13.2" customHeight="1">
      <c r="A297" t="s">
        <v>40</v>
      </c>
      <c r="B297" s="10" t="s">
        <v>370</v>
      </c>
      <c r="C297" s="10" t="s">
        <v>3743</v>
      </c>
      <c r="E297" s="27" t="s">
        <v>3744</v>
      </c>
      <c r="F297" s="28" t="s">
        <v>148</v>
      </c>
      <c r="G297" s="29">
        <v>2.291</v>
      </c>
      <c r="H297" s="28">
        <v>0</v>
      </c>
      <c r="I297" s="28">
        <f>ROUND(G297*H297,6)</f>
        <v>0</v>
      </c>
      <c r="L297" s="30">
        <v>0</v>
      </c>
      <c r="M297" s="31">
        <f>ROUND(ROUND(L297,2)*ROUND(G297,3),2)</f>
        <v>0</v>
      </c>
      <c r="N297" s="28" t="s">
        <v>52</v>
      </c>
      <c r="O297">
        <f>(M297*21)/100</f>
        <v>0</v>
      </c>
      <c r="P297" t="s">
        <v>47</v>
      </c>
    </row>
    <row r="298" spans="1:5" ht="13.2" customHeight="1">
      <c r="A298" s="32" t="s">
        <v>48</v>
      </c>
      <c r="E298" s="33" t="s">
        <v>3744</v>
      </c>
    </row>
    <row r="299" spans="1:5" ht="26.4" customHeight="1">
      <c r="A299" s="32" t="s">
        <v>49</v>
      </c>
      <c r="E299" s="34" t="s">
        <v>3745</v>
      </c>
    </row>
    <row r="300" ht="13.2" customHeight="1">
      <c r="E300" s="33" t="s">
        <v>3739</v>
      </c>
    </row>
    <row r="301" spans="1:13" ht="13.2" customHeight="1">
      <c r="A301" t="s">
        <v>37</v>
      </c>
      <c r="C301" s="11" t="s">
        <v>1262</v>
      </c>
      <c r="E301" s="35" t="s">
        <v>1263</v>
      </c>
      <c r="J301" s="31">
        <f>0</f>
        <v>0</v>
      </c>
      <c r="K301" s="31">
        <f>0</f>
        <v>0</v>
      </c>
      <c r="L301" s="31">
        <f>0+L302</f>
        <v>0</v>
      </c>
      <c r="M301" s="31">
        <f>0+M302</f>
        <v>0</v>
      </c>
    </row>
    <row r="302" spans="1:16" ht="13.2" customHeight="1">
      <c r="A302" t="s">
        <v>40</v>
      </c>
      <c r="B302" s="10" t="s">
        <v>374</v>
      </c>
      <c r="C302" s="10" t="s">
        <v>3416</v>
      </c>
      <c r="E302" s="27" t="s">
        <v>3417</v>
      </c>
      <c r="F302" s="28" t="s">
        <v>148</v>
      </c>
      <c r="G302" s="29">
        <v>25.355</v>
      </c>
      <c r="H302" s="28">
        <v>0</v>
      </c>
      <c r="I302" s="28">
        <f>ROUND(G302*H302,6)</f>
        <v>0</v>
      </c>
      <c r="L302" s="30">
        <v>0</v>
      </c>
      <c r="M302" s="31">
        <f>ROUND(ROUND(L302,2)*ROUND(G302,3),2)</f>
        <v>0</v>
      </c>
      <c r="N302" s="28" t="s">
        <v>52</v>
      </c>
      <c r="O302">
        <f>(M302*21)/100</f>
        <v>0</v>
      </c>
      <c r="P302" t="s">
        <v>47</v>
      </c>
    </row>
    <row r="303" spans="1:5" ht="13.2" customHeight="1">
      <c r="A303" s="32" t="s">
        <v>48</v>
      </c>
      <c r="E303" s="33" t="s">
        <v>3418</v>
      </c>
    </row>
    <row r="304" spans="1:5" ht="13.2" customHeight="1">
      <c r="A304" s="32" t="s">
        <v>49</v>
      </c>
      <c r="E304" s="34" t="s">
        <v>43</v>
      </c>
    </row>
    <row r="305" ht="13.2" customHeight="1">
      <c r="E305" s="33" t="s">
        <v>3419</v>
      </c>
    </row>
    <row r="306" spans="1:13" ht="13.2" customHeight="1">
      <c r="A306" t="s">
        <v>37</v>
      </c>
      <c r="C306" s="11" t="s">
        <v>38</v>
      </c>
      <c r="E306" s="35" t="s">
        <v>39</v>
      </c>
      <c r="J306" s="31">
        <f>0</f>
        <v>0</v>
      </c>
      <c r="K306" s="31">
        <f>0</f>
        <v>0</v>
      </c>
      <c r="L306" s="31">
        <f>0+L307</f>
        <v>0</v>
      </c>
      <c r="M306" s="31">
        <f>0+M307</f>
        <v>0</v>
      </c>
    </row>
    <row r="307" spans="1:16" ht="13.2" customHeight="1">
      <c r="A307" t="s">
        <v>40</v>
      </c>
      <c r="B307" s="10" t="s">
        <v>414</v>
      </c>
      <c r="C307" s="10" t="s">
        <v>3746</v>
      </c>
      <c r="E307" s="27" t="s">
        <v>3747</v>
      </c>
      <c r="F307" s="28" t="s">
        <v>3428</v>
      </c>
      <c r="G307" s="29">
        <v>1</v>
      </c>
      <c r="H307" s="28">
        <v>0</v>
      </c>
      <c r="I307" s="28">
        <f>ROUND(G307*H307,6)</f>
        <v>0</v>
      </c>
      <c r="L307" s="30">
        <v>0</v>
      </c>
      <c r="M307" s="31">
        <f>ROUND(ROUND(L307,2)*ROUND(G307,3),2)</f>
        <v>0</v>
      </c>
      <c r="N307" s="28" t="s">
        <v>57</v>
      </c>
      <c r="O307">
        <f>(M307*21)/100</f>
        <v>0</v>
      </c>
      <c r="P307" t="s">
        <v>47</v>
      </c>
    </row>
    <row r="308" spans="1:5" ht="13.2" customHeight="1">
      <c r="A308" s="32" t="s">
        <v>48</v>
      </c>
      <c r="E308" s="33" t="s">
        <v>3747</v>
      </c>
    </row>
    <row r="309" spans="1:5" ht="13.2" customHeight="1">
      <c r="A309" s="32" t="s">
        <v>49</v>
      </c>
      <c r="E309" s="34" t="s">
        <v>43</v>
      </c>
    </row>
    <row r="310" ht="13.2" customHeight="1">
      <c r="E310" s="33" t="s">
        <v>43</v>
      </c>
    </row>
    <row r="311" spans="1:13" ht="13.2" customHeight="1">
      <c r="A311" t="s">
        <v>37</v>
      </c>
      <c r="C311" s="11" t="s">
        <v>94</v>
      </c>
      <c r="E311" s="35" t="s">
        <v>95</v>
      </c>
      <c r="J311" s="31">
        <f>0</f>
        <v>0</v>
      </c>
      <c r="K311" s="31">
        <f>0</f>
        <v>0</v>
      </c>
      <c r="L311" s="31">
        <f>0+L312</f>
        <v>0</v>
      </c>
      <c r="M311" s="31">
        <f>0+M312</f>
        <v>0</v>
      </c>
    </row>
    <row r="312" spans="1:16" ht="13.2" customHeight="1">
      <c r="A312" t="s">
        <v>40</v>
      </c>
      <c r="B312" s="10" t="s">
        <v>419</v>
      </c>
      <c r="C312" s="10" t="s">
        <v>3748</v>
      </c>
      <c r="E312" s="27" t="s">
        <v>3749</v>
      </c>
      <c r="F312" s="28" t="s">
        <v>3428</v>
      </c>
      <c r="G312" s="29">
        <v>1</v>
      </c>
      <c r="H312" s="28">
        <v>0</v>
      </c>
      <c r="I312" s="28">
        <f>ROUND(G312*H312,6)</f>
        <v>0</v>
      </c>
      <c r="L312" s="30">
        <v>0</v>
      </c>
      <c r="M312" s="31">
        <f>ROUND(ROUND(L312,2)*ROUND(G312,3),2)</f>
        <v>0</v>
      </c>
      <c r="N312" s="28" t="s">
        <v>57</v>
      </c>
      <c r="O312">
        <f>(M312*21)/100</f>
        <v>0</v>
      </c>
      <c r="P312" t="s">
        <v>47</v>
      </c>
    </row>
    <row r="313" spans="1:5" ht="13.2" customHeight="1">
      <c r="A313" s="32" t="s">
        <v>48</v>
      </c>
      <c r="E313" s="33" t="s">
        <v>3749</v>
      </c>
    </row>
    <row r="314" spans="1:5" ht="13.2" customHeight="1">
      <c r="A314" s="32" t="s">
        <v>49</v>
      </c>
      <c r="E314" s="34" t="s">
        <v>43</v>
      </c>
    </row>
    <row r="315" ht="13.2" customHeight="1">
      <c r="E315" s="33" t="s">
        <v>43</v>
      </c>
    </row>
    <row r="316" spans="1:13" ht="13.2" customHeight="1">
      <c r="A316" t="s">
        <v>37</v>
      </c>
      <c r="C316" s="11" t="s">
        <v>116</v>
      </c>
      <c r="E316" s="35" t="s">
        <v>117</v>
      </c>
      <c r="J316" s="31">
        <f>0</f>
        <v>0</v>
      </c>
      <c r="K316" s="31">
        <f>0</f>
        <v>0</v>
      </c>
      <c r="L316" s="31">
        <f>0+L317</f>
        <v>0</v>
      </c>
      <c r="M316" s="31">
        <f>0+M317</f>
        <v>0</v>
      </c>
    </row>
    <row r="317" spans="1:16" ht="13.2" customHeight="1">
      <c r="A317" t="s">
        <v>40</v>
      </c>
      <c r="B317" s="10" t="s">
        <v>423</v>
      </c>
      <c r="C317" s="10" t="s">
        <v>3433</v>
      </c>
      <c r="E317" s="27" t="s">
        <v>3434</v>
      </c>
      <c r="F317" s="28" t="s">
        <v>155</v>
      </c>
      <c r="G317" s="29">
        <v>8.118</v>
      </c>
      <c r="H317" s="28">
        <v>0</v>
      </c>
      <c r="I317" s="28">
        <f>ROUND(G317*H317,6)</f>
        <v>0</v>
      </c>
      <c r="L317" s="30">
        <v>0</v>
      </c>
      <c r="M317" s="31">
        <f>ROUND(ROUND(L317,2)*ROUND(G317,3),2)</f>
        <v>0</v>
      </c>
      <c r="N317" s="28" t="s">
        <v>57</v>
      </c>
      <c r="O317">
        <f>(M317*21)/100</f>
        <v>0</v>
      </c>
      <c r="P317" t="s">
        <v>47</v>
      </c>
    </row>
    <row r="318" spans="1:5" ht="13.2" customHeight="1">
      <c r="A318" s="32" t="s">
        <v>48</v>
      </c>
      <c r="E318" s="33" t="s">
        <v>3434</v>
      </c>
    </row>
    <row r="319" spans="1:5" ht="26.4" customHeight="1">
      <c r="A319" s="32" t="s">
        <v>49</v>
      </c>
      <c r="E319" s="34" t="s">
        <v>3750</v>
      </c>
    </row>
    <row r="320" ht="13.2" customHeight="1">
      <c r="E320" s="33" t="s">
        <v>43</v>
      </c>
    </row>
  </sheetData>
  <sheetProtection algorithmName="SHA-512" hashValue="ANfx9Y7mkfdF0nFpsURkZuD5VL6qrCaDhZwYtg9pey+tZgefq2OW2fwLqjPRyHkf45LuGq6kFFa6/3MCJi160w==" saltValue="dE7TqWgOOTXJc7Gp0jOAjQ=="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3"/>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3751</v>
      </c>
      <c r="M3" s="36">
        <f>0+K8+K113+K118+K123+K156+K161+K174+K279+K324+K349+K354+K359+K364+K369+M8+M113+M118+M123+M156+M161+M174+M279+M324+M349+M354+M359+M364+M369</f>
        <v>0</v>
      </c>
      <c r="N3" s="19" t="s">
        <v>13</v>
      </c>
    </row>
    <row r="4" spans="1:5" ht="15" customHeight="1">
      <c r="A4" s="22" t="s">
        <v>18</v>
      </c>
      <c r="B4" s="23" t="s">
        <v>21</v>
      </c>
      <c r="C4" s="2" t="s">
        <v>3751</v>
      </c>
      <c r="D4" s="5"/>
      <c r="E4" s="23" t="s">
        <v>3752</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41</v>
      </c>
      <c r="E8" s="26" t="s">
        <v>1315</v>
      </c>
      <c r="J8" s="25">
        <f>0</f>
        <v>0</v>
      </c>
      <c r="K8" s="25">
        <f>0</f>
        <v>0</v>
      </c>
      <c r="L8" s="25">
        <f>0+L9+L13+L17+L21+L25+L29+L33+L37+L41+L45+L49+L53+L57+L61+L65+L69+L73+L77+L81+L85+L89+L93+L97+L101+L105+L109</f>
        <v>0</v>
      </c>
      <c r="M8" s="25">
        <f>0+M9+M13+M17+M21+M25+M29+M33+M37+M41+M45+M49+M53+M57+M61+M65+M69+M73+M77+M81+M85+M89+M93+M97+M101+M105+M109</f>
        <v>0</v>
      </c>
    </row>
    <row r="9" spans="1:16" ht="13.2" customHeight="1">
      <c r="A9" t="s">
        <v>40</v>
      </c>
      <c r="B9" s="10" t="s">
        <v>41</v>
      </c>
      <c r="C9" s="10" t="s">
        <v>3586</v>
      </c>
      <c r="E9" s="27" t="s">
        <v>3587</v>
      </c>
      <c r="F9" s="28" t="s">
        <v>63</v>
      </c>
      <c r="G9" s="29">
        <v>1.2</v>
      </c>
      <c r="H9" s="28">
        <v>0</v>
      </c>
      <c r="I9" s="28">
        <f>ROUND(G9*H9,6)</f>
        <v>0</v>
      </c>
      <c r="L9" s="30">
        <v>0</v>
      </c>
      <c r="M9" s="31">
        <f>ROUND(ROUND(L9,2)*ROUND(G9,3),2)</f>
        <v>0</v>
      </c>
      <c r="N9" s="28" t="s">
        <v>52</v>
      </c>
      <c r="O9">
        <f>(M9*21)/100</f>
        <v>0</v>
      </c>
      <c r="P9" t="s">
        <v>47</v>
      </c>
    </row>
    <row r="10" spans="1:5" ht="13.2" customHeight="1">
      <c r="A10" s="32" t="s">
        <v>48</v>
      </c>
      <c r="E10" s="33" t="s">
        <v>3588</v>
      </c>
    </row>
    <row r="11" spans="1:5" ht="26.4" customHeight="1">
      <c r="A11" s="32" t="s">
        <v>49</v>
      </c>
      <c r="E11" s="34" t="s">
        <v>3753</v>
      </c>
    </row>
    <row r="12" ht="13.2" customHeight="1">
      <c r="E12" s="33" t="s">
        <v>3590</v>
      </c>
    </row>
    <row r="13" spans="1:16" ht="13.2" customHeight="1">
      <c r="A13" t="s">
        <v>40</v>
      </c>
      <c r="B13" s="10" t="s">
        <v>47</v>
      </c>
      <c r="C13" s="10" t="s">
        <v>3591</v>
      </c>
      <c r="E13" s="27" t="s">
        <v>3587</v>
      </c>
      <c r="F13" s="28" t="s">
        <v>63</v>
      </c>
      <c r="G13" s="29">
        <v>11.04</v>
      </c>
      <c r="H13" s="28">
        <v>0</v>
      </c>
      <c r="I13" s="28">
        <f>ROUND(G13*H13,6)</f>
        <v>0</v>
      </c>
      <c r="L13" s="30">
        <v>0</v>
      </c>
      <c r="M13" s="31">
        <f>ROUND(ROUND(L13,2)*ROUND(G13,3),2)</f>
        <v>0</v>
      </c>
      <c r="N13" s="28" t="s">
        <v>52</v>
      </c>
      <c r="O13">
        <f>(M13*21)/100</f>
        <v>0</v>
      </c>
      <c r="P13" t="s">
        <v>47</v>
      </c>
    </row>
    <row r="14" spans="1:5" ht="13.2" customHeight="1">
      <c r="A14" s="32" t="s">
        <v>48</v>
      </c>
      <c r="E14" s="33" t="s">
        <v>3592</v>
      </c>
    </row>
    <row r="15" spans="1:5" ht="39.6" customHeight="1">
      <c r="A15" s="32" t="s">
        <v>49</v>
      </c>
      <c r="E15" s="34" t="s">
        <v>3754</v>
      </c>
    </row>
    <row r="16" ht="13.2" customHeight="1">
      <c r="E16" s="33" t="s">
        <v>3590</v>
      </c>
    </row>
    <row r="17" spans="1:16" ht="13.2" customHeight="1">
      <c r="A17" t="s">
        <v>40</v>
      </c>
      <c r="B17" s="10" t="s">
        <v>53</v>
      </c>
      <c r="C17" s="10" t="s">
        <v>3755</v>
      </c>
      <c r="E17" s="27" t="s">
        <v>3587</v>
      </c>
      <c r="F17" s="28" t="s">
        <v>63</v>
      </c>
      <c r="G17" s="29">
        <v>1.2</v>
      </c>
      <c r="H17" s="28">
        <v>0</v>
      </c>
      <c r="I17" s="28">
        <f>ROUND(G17*H17,6)</f>
        <v>0</v>
      </c>
      <c r="L17" s="30">
        <v>0</v>
      </c>
      <c r="M17" s="31">
        <f>ROUND(ROUND(L17,2)*ROUND(G17,3),2)</f>
        <v>0</v>
      </c>
      <c r="N17" s="28" t="s">
        <v>52</v>
      </c>
      <c r="O17">
        <f>(M17*21)/100</f>
        <v>0</v>
      </c>
      <c r="P17" t="s">
        <v>47</v>
      </c>
    </row>
    <row r="18" spans="1:5" ht="13.2" customHeight="1">
      <c r="A18" s="32" t="s">
        <v>48</v>
      </c>
      <c r="E18" s="33" t="s">
        <v>3756</v>
      </c>
    </row>
    <row r="19" spans="1:5" ht="26.4" customHeight="1">
      <c r="A19" s="32" t="s">
        <v>49</v>
      </c>
      <c r="E19" s="34" t="s">
        <v>3753</v>
      </c>
    </row>
    <row r="20" ht="13.2" customHeight="1">
      <c r="E20" s="33" t="s">
        <v>3590</v>
      </c>
    </row>
    <row r="21" spans="1:16" ht="13.2" customHeight="1">
      <c r="A21" t="s">
        <v>40</v>
      </c>
      <c r="B21" s="10" t="s">
        <v>60</v>
      </c>
      <c r="C21" s="10" t="s">
        <v>3757</v>
      </c>
      <c r="E21" s="27" t="s">
        <v>3587</v>
      </c>
      <c r="F21" s="28" t="s">
        <v>63</v>
      </c>
      <c r="G21" s="29">
        <v>11.04</v>
      </c>
      <c r="H21" s="28">
        <v>0</v>
      </c>
      <c r="I21" s="28">
        <f>ROUND(G21*H21,6)</f>
        <v>0</v>
      </c>
      <c r="L21" s="30">
        <v>0</v>
      </c>
      <c r="M21" s="31">
        <f>ROUND(ROUND(L21,2)*ROUND(G21,3),2)</f>
        <v>0</v>
      </c>
      <c r="N21" s="28" t="s">
        <v>52</v>
      </c>
      <c r="O21">
        <f>(M21*21)/100</f>
        <v>0</v>
      </c>
      <c r="P21" t="s">
        <v>47</v>
      </c>
    </row>
    <row r="22" spans="1:5" ht="13.2" customHeight="1">
      <c r="A22" s="32" t="s">
        <v>48</v>
      </c>
      <c r="E22" s="33" t="s">
        <v>3758</v>
      </c>
    </row>
    <row r="23" spans="1:5" ht="39.6" customHeight="1">
      <c r="A23" s="32" t="s">
        <v>49</v>
      </c>
      <c r="E23" s="34" t="s">
        <v>3754</v>
      </c>
    </row>
    <row r="24" ht="13.2" customHeight="1">
      <c r="E24" s="33" t="s">
        <v>3590</v>
      </c>
    </row>
    <row r="25" spans="1:16" ht="13.2" customHeight="1">
      <c r="A25" t="s">
        <v>40</v>
      </c>
      <c r="B25" s="10" t="s">
        <v>64</v>
      </c>
      <c r="C25" s="10" t="s">
        <v>3599</v>
      </c>
      <c r="E25" s="27" t="s">
        <v>3587</v>
      </c>
      <c r="F25" s="28" t="s">
        <v>63</v>
      </c>
      <c r="G25" s="29">
        <v>1.8</v>
      </c>
      <c r="H25" s="28">
        <v>0</v>
      </c>
      <c r="I25" s="28">
        <f>ROUND(G25*H25,6)</f>
        <v>0</v>
      </c>
      <c r="L25" s="30">
        <v>0</v>
      </c>
      <c r="M25" s="31">
        <f>ROUND(ROUND(L25,2)*ROUND(G25,3),2)</f>
        <v>0</v>
      </c>
      <c r="N25" s="28" t="s">
        <v>52</v>
      </c>
      <c r="O25">
        <f>(M25*21)/100</f>
        <v>0</v>
      </c>
      <c r="P25" t="s">
        <v>47</v>
      </c>
    </row>
    <row r="26" spans="1:5" ht="13.2" customHeight="1">
      <c r="A26" s="32" t="s">
        <v>48</v>
      </c>
      <c r="E26" s="33" t="s">
        <v>3600</v>
      </c>
    </row>
    <row r="27" spans="1:5" ht="26.4" customHeight="1">
      <c r="A27" s="32" t="s">
        <v>49</v>
      </c>
      <c r="E27" s="34" t="s">
        <v>3596</v>
      </c>
    </row>
    <row r="28" ht="13.2" customHeight="1">
      <c r="E28" s="33" t="s">
        <v>3590</v>
      </c>
    </row>
    <row r="29" spans="1:16" ht="13.2" customHeight="1">
      <c r="A29" t="s">
        <v>40</v>
      </c>
      <c r="B29" s="10" t="s">
        <v>68</v>
      </c>
      <c r="C29" s="10" t="s">
        <v>3602</v>
      </c>
      <c r="E29" s="27" t="s">
        <v>3587</v>
      </c>
      <c r="F29" s="28" t="s">
        <v>63</v>
      </c>
      <c r="G29" s="29">
        <v>15</v>
      </c>
      <c r="H29" s="28">
        <v>0</v>
      </c>
      <c r="I29" s="28">
        <f>ROUND(G29*H29,6)</f>
        <v>0</v>
      </c>
      <c r="L29" s="30">
        <v>0</v>
      </c>
      <c r="M29" s="31">
        <f>ROUND(ROUND(L29,2)*ROUND(G29,3),2)</f>
        <v>0</v>
      </c>
      <c r="N29" s="28" t="s">
        <v>52</v>
      </c>
      <c r="O29">
        <f>(M29*21)/100</f>
        <v>0</v>
      </c>
      <c r="P29" t="s">
        <v>47</v>
      </c>
    </row>
    <row r="30" spans="1:5" ht="13.2" customHeight="1">
      <c r="A30" s="32" t="s">
        <v>48</v>
      </c>
      <c r="E30" s="33" t="s">
        <v>3603</v>
      </c>
    </row>
    <row r="31" spans="1:5" ht="39.6" customHeight="1">
      <c r="A31" s="32" t="s">
        <v>49</v>
      </c>
      <c r="E31" s="34" t="s">
        <v>3759</v>
      </c>
    </row>
    <row r="32" ht="13.2" customHeight="1">
      <c r="E32" s="33" t="s">
        <v>3590</v>
      </c>
    </row>
    <row r="33" spans="1:16" ht="13.2" customHeight="1">
      <c r="A33" t="s">
        <v>40</v>
      </c>
      <c r="B33" s="10" t="s">
        <v>71</v>
      </c>
      <c r="C33" s="10" t="s">
        <v>3605</v>
      </c>
      <c r="E33" s="27" t="s">
        <v>3606</v>
      </c>
      <c r="F33" s="28" t="s">
        <v>81</v>
      </c>
      <c r="G33" s="29">
        <v>4</v>
      </c>
      <c r="H33" s="28">
        <v>0</v>
      </c>
      <c r="I33" s="28">
        <f>ROUND(G33*H33,6)</f>
        <v>0</v>
      </c>
      <c r="L33" s="30">
        <v>0</v>
      </c>
      <c r="M33" s="31">
        <f>ROUND(ROUND(L33,2)*ROUND(G33,3),2)</f>
        <v>0</v>
      </c>
      <c r="N33" s="28" t="s">
        <v>52</v>
      </c>
      <c r="O33">
        <f>(M33*21)/100</f>
        <v>0</v>
      </c>
      <c r="P33" t="s">
        <v>47</v>
      </c>
    </row>
    <row r="34" spans="1:5" ht="13.2" customHeight="1">
      <c r="A34" s="32" t="s">
        <v>48</v>
      </c>
      <c r="E34" s="33" t="s">
        <v>3606</v>
      </c>
    </row>
    <row r="35" spans="1:5" ht="13.2" customHeight="1">
      <c r="A35" s="32" t="s">
        <v>49</v>
      </c>
      <c r="E35" s="34" t="s">
        <v>43</v>
      </c>
    </row>
    <row r="36" ht="13.2" customHeight="1">
      <c r="E36" s="33" t="s">
        <v>3607</v>
      </c>
    </row>
    <row r="37" spans="1:16" ht="13.2" customHeight="1">
      <c r="A37" t="s">
        <v>40</v>
      </c>
      <c r="B37" s="10" t="s">
        <v>74</v>
      </c>
      <c r="C37" s="10" t="s">
        <v>3760</v>
      </c>
      <c r="E37" s="27" t="s">
        <v>3761</v>
      </c>
      <c r="F37" s="28" t="s">
        <v>81</v>
      </c>
      <c r="G37" s="29">
        <v>2</v>
      </c>
      <c r="H37" s="28">
        <v>0.00868</v>
      </c>
      <c r="I37" s="28">
        <f>ROUND(G37*H37,6)</f>
        <v>0.01736</v>
      </c>
      <c r="L37" s="30">
        <v>0</v>
      </c>
      <c r="M37" s="31">
        <f>ROUND(ROUND(L37,2)*ROUND(G37,3),2)</f>
        <v>0</v>
      </c>
      <c r="N37" s="28" t="s">
        <v>52</v>
      </c>
      <c r="O37">
        <f>(M37*21)/100</f>
        <v>0</v>
      </c>
      <c r="P37" t="s">
        <v>47</v>
      </c>
    </row>
    <row r="38" spans="1:5" ht="13.2" customHeight="1">
      <c r="A38" s="32" t="s">
        <v>48</v>
      </c>
      <c r="E38" s="33" t="s">
        <v>3762</v>
      </c>
    </row>
    <row r="39" spans="1:5" ht="13.2" customHeight="1">
      <c r="A39" s="32" t="s">
        <v>49</v>
      </c>
      <c r="E39" s="34" t="s">
        <v>43</v>
      </c>
    </row>
    <row r="40" ht="13.2" customHeight="1">
      <c r="E40" s="33" t="s">
        <v>3763</v>
      </c>
    </row>
    <row r="41" spans="1:16" ht="13.2" customHeight="1">
      <c r="A41" t="s">
        <v>40</v>
      </c>
      <c r="B41" s="10" t="s">
        <v>78</v>
      </c>
      <c r="C41" s="10" t="s">
        <v>3764</v>
      </c>
      <c r="E41" s="27" t="s">
        <v>3761</v>
      </c>
      <c r="F41" s="28" t="s">
        <v>81</v>
      </c>
      <c r="G41" s="29">
        <v>2</v>
      </c>
      <c r="H41" s="28">
        <v>0.0369</v>
      </c>
      <c r="I41" s="28">
        <f>ROUND(G41*H41,6)</f>
        <v>0.0738</v>
      </c>
      <c r="L41" s="30">
        <v>0</v>
      </c>
      <c r="M41" s="31">
        <f>ROUND(ROUND(L41,2)*ROUND(G41,3),2)</f>
        <v>0</v>
      </c>
      <c r="N41" s="28" t="s">
        <v>52</v>
      </c>
      <c r="O41">
        <f>(M41*21)/100</f>
        <v>0</v>
      </c>
      <c r="P41" t="s">
        <v>47</v>
      </c>
    </row>
    <row r="42" spans="1:5" ht="13.2" customHeight="1">
      <c r="A42" s="32" t="s">
        <v>48</v>
      </c>
      <c r="E42" s="33" t="s">
        <v>3765</v>
      </c>
    </row>
    <row r="43" spans="1:5" ht="13.2" customHeight="1">
      <c r="A43" s="32" t="s">
        <v>49</v>
      </c>
      <c r="E43" s="34" t="s">
        <v>43</v>
      </c>
    </row>
    <row r="44" ht="13.2" customHeight="1">
      <c r="E44" s="33" t="s">
        <v>3763</v>
      </c>
    </row>
    <row r="45" spans="1:16" ht="13.2" customHeight="1">
      <c r="A45" t="s">
        <v>40</v>
      </c>
      <c r="B45" s="10" t="s">
        <v>83</v>
      </c>
      <c r="C45" s="10" t="s">
        <v>3608</v>
      </c>
      <c r="E45" s="27" t="s">
        <v>3609</v>
      </c>
      <c r="F45" s="28" t="s">
        <v>63</v>
      </c>
      <c r="G45" s="29">
        <v>15</v>
      </c>
      <c r="H45" s="28">
        <v>0.00064</v>
      </c>
      <c r="I45" s="28">
        <f>ROUND(G45*H45,6)</f>
        <v>0.0096</v>
      </c>
      <c r="L45" s="30">
        <v>0</v>
      </c>
      <c r="M45" s="31">
        <f>ROUND(ROUND(L45,2)*ROUND(G45,3),2)</f>
        <v>0</v>
      </c>
      <c r="N45" s="28" t="s">
        <v>52</v>
      </c>
      <c r="O45">
        <f>(M45*21)/100</f>
        <v>0</v>
      </c>
      <c r="P45" t="s">
        <v>47</v>
      </c>
    </row>
    <row r="46" spans="1:5" ht="13.2" customHeight="1">
      <c r="A46" s="32" t="s">
        <v>48</v>
      </c>
      <c r="E46" s="33" t="s">
        <v>3609</v>
      </c>
    </row>
    <row r="47" spans="1:5" ht="13.2" customHeight="1">
      <c r="A47" s="32" t="s">
        <v>49</v>
      </c>
      <c r="E47" s="34" t="s">
        <v>43</v>
      </c>
    </row>
    <row r="48" ht="13.2" customHeight="1">
      <c r="E48" s="33" t="s">
        <v>3610</v>
      </c>
    </row>
    <row r="49" spans="1:16" ht="13.2" customHeight="1">
      <c r="A49" t="s">
        <v>40</v>
      </c>
      <c r="B49" s="10" t="s">
        <v>86</v>
      </c>
      <c r="C49" s="10" t="s">
        <v>3611</v>
      </c>
      <c r="E49" s="27" t="s">
        <v>3612</v>
      </c>
      <c r="F49" s="28" t="s">
        <v>63</v>
      </c>
      <c r="G49" s="29">
        <v>15</v>
      </c>
      <c r="H49" s="28">
        <v>0</v>
      </c>
      <c r="I49" s="28">
        <f>ROUND(G49*H49,6)</f>
        <v>0</v>
      </c>
      <c r="L49" s="30">
        <v>0</v>
      </c>
      <c r="M49" s="31">
        <f>ROUND(ROUND(L49,2)*ROUND(G49,3),2)</f>
        <v>0</v>
      </c>
      <c r="N49" s="28" t="s">
        <v>52</v>
      </c>
      <c r="O49">
        <f>(M49*21)/100</f>
        <v>0</v>
      </c>
      <c r="P49" t="s">
        <v>47</v>
      </c>
    </row>
    <row r="50" spans="1:5" ht="13.2" customHeight="1">
      <c r="A50" s="32" t="s">
        <v>48</v>
      </c>
      <c r="E50" s="33" t="s">
        <v>3612</v>
      </c>
    </row>
    <row r="51" spans="1:5" ht="13.2" customHeight="1">
      <c r="A51" s="32" t="s">
        <v>49</v>
      </c>
      <c r="E51" s="34" t="s">
        <v>43</v>
      </c>
    </row>
    <row r="52" ht="13.2" customHeight="1">
      <c r="E52" s="33" t="s">
        <v>3610</v>
      </c>
    </row>
    <row r="53" spans="1:16" ht="13.2" customHeight="1">
      <c r="A53" t="s">
        <v>40</v>
      </c>
      <c r="B53" s="10" t="s">
        <v>90</v>
      </c>
      <c r="C53" s="10" t="s">
        <v>2830</v>
      </c>
      <c r="E53" s="27" t="s">
        <v>2831</v>
      </c>
      <c r="F53" s="28" t="s">
        <v>155</v>
      </c>
      <c r="G53" s="29">
        <v>4.4</v>
      </c>
      <c r="H53" s="28">
        <v>0</v>
      </c>
      <c r="I53" s="28">
        <f>ROUND(G53*H53,6)</f>
        <v>0</v>
      </c>
      <c r="L53" s="30">
        <v>0</v>
      </c>
      <c r="M53" s="31">
        <f>ROUND(ROUND(L53,2)*ROUND(G53,3),2)</f>
        <v>0</v>
      </c>
      <c r="N53" s="28" t="s">
        <v>52</v>
      </c>
      <c r="O53">
        <f>(M53*21)/100</f>
        <v>0</v>
      </c>
      <c r="P53" t="s">
        <v>47</v>
      </c>
    </row>
    <row r="54" spans="1:5" ht="13.2" customHeight="1">
      <c r="A54" s="32" t="s">
        <v>48</v>
      </c>
      <c r="E54" s="33" t="s">
        <v>2831</v>
      </c>
    </row>
    <row r="55" spans="1:5" ht="26.4" customHeight="1">
      <c r="A55" s="32" t="s">
        <v>49</v>
      </c>
      <c r="E55" s="34" t="s">
        <v>3766</v>
      </c>
    </row>
    <row r="56" ht="13.2" customHeight="1">
      <c r="E56" s="33" t="s">
        <v>2833</v>
      </c>
    </row>
    <row r="57" spans="1:16" ht="13.2" customHeight="1">
      <c r="A57" t="s">
        <v>40</v>
      </c>
      <c r="B57" s="10" t="s">
        <v>96</v>
      </c>
      <c r="C57" s="10" t="s">
        <v>2834</v>
      </c>
      <c r="E57" s="27" t="s">
        <v>2835</v>
      </c>
      <c r="F57" s="28" t="s">
        <v>155</v>
      </c>
      <c r="G57" s="29">
        <v>4.4</v>
      </c>
      <c r="H57" s="28">
        <v>0</v>
      </c>
      <c r="I57" s="28">
        <f>ROUND(G57*H57,6)</f>
        <v>0</v>
      </c>
      <c r="L57" s="30">
        <v>0</v>
      </c>
      <c r="M57" s="31">
        <f>ROUND(ROUND(L57,2)*ROUND(G57,3),2)</f>
        <v>0</v>
      </c>
      <c r="N57" s="28" t="s">
        <v>52</v>
      </c>
      <c r="O57">
        <f>(M57*21)/100</f>
        <v>0</v>
      </c>
      <c r="P57" t="s">
        <v>47</v>
      </c>
    </row>
    <row r="58" spans="1:5" ht="13.2" customHeight="1">
      <c r="A58" s="32" t="s">
        <v>48</v>
      </c>
      <c r="E58" s="33" t="s">
        <v>2836</v>
      </c>
    </row>
    <row r="59" spans="1:5" ht="13.2" customHeight="1">
      <c r="A59" s="32" t="s">
        <v>49</v>
      </c>
      <c r="E59" s="34" t="s">
        <v>43</v>
      </c>
    </row>
    <row r="60" ht="13.2" customHeight="1">
      <c r="E60" s="33" t="s">
        <v>2833</v>
      </c>
    </row>
    <row r="61" spans="1:16" ht="13.2" customHeight="1">
      <c r="A61" t="s">
        <v>40</v>
      </c>
      <c r="B61" s="10" t="s">
        <v>99</v>
      </c>
      <c r="C61" s="10" t="s">
        <v>2837</v>
      </c>
      <c r="E61" s="27" t="s">
        <v>2838</v>
      </c>
      <c r="F61" s="28" t="s">
        <v>155</v>
      </c>
      <c r="G61" s="29">
        <v>8.54</v>
      </c>
      <c r="H61" s="28">
        <v>0</v>
      </c>
      <c r="I61" s="28">
        <f>ROUND(G61*H61,6)</f>
        <v>0</v>
      </c>
      <c r="L61" s="30">
        <v>0</v>
      </c>
      <c r="M61" s="31">
        <f>ROUND(ROUND(L61,2)*ROUND(G61,3),2)</f>
        <v>0</v>
      </c>
      <c r="N61" s="28" t="s">
        <v>52</v>
      </c>
      <c r="O61">
        <f>(M61*21)/100</f>
        <v>0</v>
      </c>
      <c r="P61" t="s">
        <v>47</v>
      </c>
    </row>
    <row r="62" spans="1:5" ht="13.2" customHeight="1">
      <c r="A62" s="32" t="s">
        <v>48</v>
      </c>
      <c r="E62" s="33" t="s">
        <v>2839</v>
      </c>
    </row>
    <row r="63" spans="1:5" ht="39.6" customHeight="1">
      <c r="A63" s="32" t="s">
        <v>49</v>
      </c>
      <c r="E63" s="34" t="s">
        <v>3767</v>
      </c>
    </row>
    <row r="64" ht="13.2" customHeight="1">
      <c r="E64" s="33" t="s">
        <v>2841</v>
      </c>
    </row>
    <row r="65" spans="1:16" ht="13.2" customHeight="1">
      <c r="A65" t="s">
        <v>40</v>
      </c>
      <c r="B65" s="10" t="s">
        <v>102</v>
      </c>
      <c r="C65" s="10" t="s">
        <v>2842</v>
      </c>
      <c r="E65" s="27" t="s">
        <v>2838</v>
      </c>
      <c r="F65" s="28" t="s">
        <v>155</v>
      </c>
      <c r="G65" s="29">
        <v>8.54</v>
      </c>
      <c r="H65" s="28">
        <v>0</v>
      </c>
      <c r="I65" s="28">
        <f>ROUND(G65*H65,6)</f>
        <v>0</v>
      </c>
      <c r="L65" s="30">
        <v>0</v>
      </c>
      <c r="M65" s="31">
        <f>ROUND(ROUND(L65,2)*ROUND(G65,3),2)</f>
        <v>0</v>
      </c>
      <c r="N65" s="28" t="s">
        <v>52</v>
      </c>
      <c r="O65">
        <f>(M65*21)/100</f>
        <v>0</v>
      </c>
      <c r="P65" t="s">
        <v>47</v>
      </c>
    </row>
    <row r="66" spans="1:5" ht="13.2" customHeight="1">
      <c r="A66" s="32" t="s">
        <v>48</v>
      </c>
      <c r="E66" s="33" t="s">
        <v>2843</v>
      </c>
    </row>
    <row r="67" spans="1:5" ht="13.2" customHeight="1">
      <c r="A67" s="32" t="s">
        <v>49</v>
      </c>
      <c r="E67" s="34" t="s">
        <v>43</v>
      </c>
    </row>
    <row r="68" ht="13.2" customHeight="1">
      <c r="E68" s="33" t="s">
        <v>2841</v>
      </c>
    </row>
    <row r="69" spans="1:16" ht="13.2" customHeight="1">
      <c r="A69" t="s">
        <v>40</v>
      </c>
      <c r="B69" s="10" t="s">
        <v>107</v>
      </c>
      <c r="C69" s="10" t="s">
        <v>1332</v>
      </c>
      <c r="E69" s="27" t="s">
        <v>1333</v>
      </c>
      <c r="F69" s="28" t="s">
        <v>63</v>
      </c>
      <c r="G69" s="29">
        <v>35.4</v>
      </c>
      <c r="H69" s="28">
        <v>0.00084</v>
      </c>
      <c r="I69" s="28">
        <f>ROUND(G69*H69,6)</f>
        <v>0.029736</v>
      </c>
      <c r="L69" s="30">
        <v>0</v>
      </c>
      <c r="M69" s="31">
        <f>ROUND(ROUND(L69,2)*ROUND(G69,3),2)</f>
        <v>0</v>
      </c>
      <c r="N69" s="28" t="s">
        <v>52</v>
      </c>
      <c r="O69">
        <f>(M69*21)/100</f>
        <v>0</v>
      </c>
      <c r="P69" t="s">
        <v>47</v>
      </c>
    </row>
    <row r="70" spans="1:5" ht="13.2" customHeight="1">
      <c r="A70" s="32" t="s">
        <v>48</v>
      </c>
      <c r="E70" s="33" t="s">
        <v>1333</v>
      </c>
    </row>
    <row r="71" spans="1:5" ht="39.6" customHeight="1">
      <c r="A71" s="32" t="s">
        <v>49</v>
      </c>
      <c r="E71" s="34" t="s">
        <v>3768</v>
      </c>
    </row>
    <row r="72" ht="13.2" customHeight="1">
      <c r="E72" s="33" t="s">
        <v>1335</v>
      </c>
    </row>
    <row r="73" spans="1:16" ht="13.2" customHeight="1">
      <c r="A73" t="s">
        <v>40</v>
      </c>
      <c r="B73" s="10" t="s">
        <v>110</v>
      </c>
      <c r="C73" s="10" t="s">
        <v>1336</v>
      </c>
      <c r="E73" s="27" t="s">
        <v>1337</v>
      </c>
      <c r="F73" s="28" t="s">
        <v>63</v>
      </c>
      <c r="G73" s="29">
        <v>35.4</v>
      </c>
      <c r="H73" s="28">
        <v>0</v>
      </c>
      <c r="I73" s="28">
        <f>ROUND(G73*H73,6)</f>
        <v>0</v>
      </c>
      <c r="L73" s="30">
        <v>0</v>
      </c>
      <c r="M73" s="31">
        <f>ROUND(ROUND(L73,2)*ROUND(G73,3),2)</f>
        <v>0</v>
      </c>
      <c r="N73" s="28" t="s">
        <v>52</v>
      </c>
      <c r="O73">
        <f>(M73*21)/100</f>
        <v>0</v>
      </c>
      <c r="P73" t="s">
        <v>47</v>
      </c>
    </row>
    <row r="74" spans="1:5" ht="13.2" customHeight="1">
      <c r="A74" s="32" t="s">
        <v>48</v>
      </c>
      <c r="E74" s="33" t="s">
        <v>1337</v>
      </c>
    </row>
    <row r="75" spans="1:5" ht="13.2" customHeight="1">
      <c r="A75" s="32" t="s">
        <v>49</v>
      </c>
      <c r="E75" s="34" t="s">
        <v>43</v>
      </c>
    </row>
    <row r="76" ht="13.2" customHeight="1">
      <c r="E76" s="33" t="s">
        <v>43</v>
      </c>
    </row>
    <row r="77" spans="1:16" ht="13.2" customHeight="1">
      <c r="A77" t="s">
        <v>40</v>
      </c>
      <c r="B77" s="10" t="s">
        <v>113</v>
      </c>
      <c r="C77" s="10" t="s">
        <v>1338</v>
      </c>
      <c r="E77" s="27" t="s">
        <v>1339</v>
      </c>
      <c r="F77" s="28" t="s">
        <v>155</v>
      </c>
      <c r="G77" s="29">
        <v>12.94</v>
      </c>
      <c r="H77" s="28">
        <v>0</v>
      </c>
      <c r="I77" s="28">
        <f>ROUND(G77*H77,6)</f>
        <v>0</v>
      </c>
      <c r="L77" s="30">
        <v>0</v>
      </c>
      <c r="M77" s="31">
        <f>ROUND(ROUND(L77,2)*ROUND(G77,3),2)</f>
        <v>0</v>
      </c>
      <c r="N77" s="28" t="s">
        <v>52</v>
      </c>
      <c r="O77">
        <f>(M77*21)/100</f>
        <v>0</v>
      </c>
      <c r="P77" t="s">
        <v>47</v>
      </c>
    </row>
    <row r="78" spans="1:5" ht="13.2" customHeight="1">
      <c r="A78" s="32" t="s">
        <v>48</v>
      </c>
      <c r="E78" s="33" t="s">
        <v>1340</v>
      </c>
    </row>
    <row r="79" spans="1:5" ht="26.4" customHeight="1">
      <c r="A79" s="32" t="s">
        <v>49</v>
      </c>
      <c r="E79" s="34" t="s">
        <v>3769</v>
      </c>
    </row>
    <row r="80" ht="13.2" customHeight="1">
      <c r="E80" s="33" t="s">
        <v>1342</v>
      </c>
    </row>
    <row r="81" spans="1:16" ht="13.2" customHeight="1">
      <c r="A81" t="s">
        <v>40</v>
      </c>
      <c r="B81" s="10" t="s">
        <v>118</v>
      </c>
      <c r="C81" s="10" t="s">
        <v>3615</v>
      </c>
      <c r="E81" s="27" t="s">
        <v>1344</v>
      </c>
      <c r="F81" s="28" t="s">
        <v>155</v>
      </c>
      <c r="G81" s="29">
        <v>16.923</v>
      </c>
      <c r="H81" s="28">
        <v>0</v>
      </c>
      <c r="I81" s="28">
        <f>ROUND(G81*H81,6)</f>
        <v>0</v>
      </c>
      <c r="L81" s="30">
        <v>0</v>
      </c>
      <c r="M81" s="31">
        <f>ROUND(ROUND(L81,2)*ROUND(G81,3),2)</f>
        <v>0</v>
      </c>
      <c r="N81" s="28" t="s">
        <v>52</v>
      </c>
      <c r="O81">
        <f>(M81*21)/100</f>
        <v>0</v>
      </c>
      <c r="P81" t="s">
        <v>47</v>
      </c>
    </row>
    <row r="82" spans="1:5" ht="13.2" customHeight="1">
      <c r="A82" s="32" t="s">
        <v>48</v>
      </c>
      <c r="E82" s="33" t="s">
        <v>3616</v>
      </c>
    </row>
    <row r="83" spans="1:5" ht="39.6" customHeight="1">
      <c r="A83" s="32" t="s">
        <v>49</v>
      </c>
      <c r="E83" s="34" t="s">
        <v>3770</v>
      </c>
    </row>
    <row r="84" ht="13.2" customHeight="1">
      <c r="E84" s="33" t="s">
        <v>1347</v>
      </c>
    </row>
    <row r="85" spans="1:16" ht="13.2" customHeight="1">
      <c r="A85" t="s">
        <v>40</v>
      </c>
      <c r="B85" s="10" t="s">
        <v>124</v>
      </c>
      <c r="C85" s="10" t="s">
        <v>1352</v>
      </c>
      <c r="E85" s="27" t="s">
        <v>1353</v>
      </c>
      <c r="F85" s="28" t="s">
        <v>155</v>
      </c>
      <c r="G85" s="29">
        <v>12.94</v>
      </c>
      <c r="H85" s="28">
        <v>0</v>
      </c>
      <c r="I85" s="28">
        <f>ROUND(G85*H85,6)</f>
        <v>0</v>
      </c>
      <c r="L85" s="30">
        <v>0</v>
      </c>
      <c r="M85" s="31">
        <f>ROUND(ROUND(L85,2)*ROUND(G85,3),2)</f>
        <v>0</v>
      </c>
      <c r="N85" s="28" t="s">
        <v>52</v>
      </c>
      <c r="O85">
        <f>(M85*21)/100</f>
        <v>0</v>
      </c>
      <c r="P85" t="s">
        <v>47</v>
      </c>
    </row>
    <row r="86" spans="1:5" ht="13.2" customHeight="1">
      <c r="A86" s="32" t="s">
        <v>48</v>
      </c>
      <c r="E86" s="33" t="s">
        <v>1353</v>
      </c>
    </row>
    <row r="87" spans="1:5" ht="26.4" customHeight="1">
      <c r="A87" s="32" t="s">
        <v>49</v>
      </c>
      <c r="E87" s="34" t="s">
        <v>3771</v>
      </c>
    </row>
    <row r="88" ht="13.2" customHeight="1">
      <c r="E88" s="33" t="s">
        <v>1354</v>
      </c>
    </row>
    <row r="89" spans="1:16" ht="13.2" customHeight="1">
      <c r="A89" t="s">
        <v>40</v>
      </c>
      <c r="B89" s="10" t="s">
        <v>127</v>
      </c>
      <c r="C89" s="10" t="s">
        <v>1355</v>
      </c>
      <c r="E89" s="27" t="s">
        <v>1356</v>
      </c>
      <c r="F89" s="28" t="s">
        <v>155</v>
      </c>
      <c r="G89" s="29">
        <v>12.94</v>
      </c>
      <c r="H89" s="28">
        <v>0</v>
      </c>
      <c r="I89" s="28">
        <f>ROUND(G89*H89,6)</f>
        <v>0</v>
      </c>
      <c r="L89" s="30">
        <v>0</v>
      </c>
      <c r="M89" s="31">
        <f>ROUND(ROUND(L89,2)*ROUND(G89,3),2)</f>
        <v>0</v>
      </c>
      <c r="N89" s="28" t="s">
        <v>52</v>
      </c>
      <c r="O89">
        <f>(M89*21)/100</f>
        <v>0</v>
      </c>
      <c r="P89" t="s">
        <v>47</v>
      </c>
    </row>
    <row r="90" spans="1:5" ht="13.2" customHeight="1">
      <c r="A90" s="32" t="s">
        <v>48</v>
      </c>
      <c r="E90" s="33" t="s">
        <v>1356</v>
      </c>
    </row>
    <row r="91" spans="1:5" ht="13.2" customHeight="1">
      <c r="A91" s="32" t="s">
        <v>49</v>
      </c>
      <c r="E91" s="34" t="s">
        <v>43</v>
      </c>
    </row>
    <row r="92" ht="13.2" customHeight="1">
      <c r="E92" s="33" t="s">
        <v>1358</v>
      </c>
    </row>
    <row r="93" spans="1:16" ht="13.2" customHeight="1">
      <c r="A93" t="s">
        <v>40</v>
      </c>
      <c r="B93" s="10" t="s">
        <v>130</v>
      </c>
      <c r="C93" s="10" t="s">
        <v>1359</v>
      </c>
      <c r="E93" s="27" t="s">
        <v>1360</v>
      </c>
      <c r="F93" s="28" t="s">
        <v>148</v>
      </c>
      <c r="G93" s="29">
        <v>25.88</v>
      </c>
      <c r="H93" s="28">
        <v>0</v>
      </c>
      <c r="I93" s="28">
        <f>ROUND(G93*H93,6)</f>
        <v>0</v>
      </c>
      <c r="L93" s="30">
        <v>0</v>
      </c>
      <c r="M93" s="31">
        <f>ROUND(ROUND(L93,2)*ROUND(G93,3),2)</f>
        <v>0</v>
      </c>
      <c r="N93" s="28" t="s">
        <v>52</v>
      </c>
      <c r="O93">
        <f>(M93*21)/100</f>
        <v>0</v>
      </c>
      <c r="P93" t="s">
        <v>47</v>
      </c>
    </row>
    <row r="94" spans="1:5" ht="13.2" customHeight="1">
      <c r="A94" s="32" t="s">
        <v>48</v>
      </c>
      <c r="E94" s="33" t="s">
        <v>1360</v>
      </c>
    </row>
    <row r="95" spans="1:5" ht="26.4" customHeight="1">
      <c r="A95" s="32" t="s">
        <v>49</v>
      </c>
      <c r="E95" s="34" t="s">
        <v>3772</v>
      </c>
    </row>
    <row r="96" ht="13.2" customHeight="1">
      <c r="E96" s="33" t="s">
        <v>1358</v>
      </c>
    </row>
    <row r="97" spans="1:16" ht="13.2" customHeight="1">
      <c r="A97" t="s">
        <v>40</v>
      </c>
      <c r="B97" s="10" t="s">
        <v>134</v>
      </c>
      <c r="C97" s="10" t="s">
        <v>2854</v>
      </c>
      <c r="E97" s="27" t="s">
        <v>2855</v>
      </c>
      <c r="F97" s="28" t="s">
        <v>155</v>
      </c>
      <c r="G97" s="29">
        <v>8.688</v>
      </c>
      <c r="H97" s="28">
        <v>0</v>
      </c>
      <c r="I97" s="28">
        <f>ROUND(G97*H97,6)</f>
        <v>0</v>
      </c>
      <c r="L97" s="30">
        <v>0</v>
      </c>
      <c r="M97" s="31">
        <f>ROUND(ROUND(L97,2)*ROUND(G97,3),2)</f>
        <v>0</v>
      </c>
      <c r="N97" s="28" t="s">
        <v>52</v>
      </c>
      <c r="O97">
        <f>(M97*21)/100</f>
        <v>0</v>
      </c>
      <c r="P97" t="s">
        <v>47</v>
      </c>
    </row>
    <row r="98" spans="1:5" ht="13.2" customHeight="1">
      <c r="A98" s="32" t="s">
        <v>48</v>
      </c>
      <c r="E98" s="33" t="s">
        <v>2855</v>
      </c>
    </row>
    <row r="99" spans="1:5" ht="52.8" customHeight="1">
      <c r="A99" s="32" t="s">
        <v>49</v>
      </c>
      <c r="E99" s="34" t="s">
        <v>3773</v>
      </c>
    </row>
    <row r="100" ht="13.2" customHeight="1">
      <c r="E100" s="33" t="s">
        <v>1364</v>
      </c>
    </row>
    <row r="101" spans="1:16" ht="13.2" customHeight="1">
      <c r="A101" t="s">
        <v>40</v>
      </c>
      <c r="B101" s="10" t="s">
        <v>137</v>
      </c>
      <c r="C101" s="10" t="s">
        <v>2857</v>
      </c>
      <c r="E101" s="27" t="s">
        <v>2858</v>
      </c>
      <c r="F101" s="28" t="s">
        <v>155</v>
      </c>
      <c r="G101" s="29">
        <v>2.938</v>
      </c>
      <c r="H101" s="28">
        <v>0</v>
      </c>
      <c r="I101" s="28">
        <f>ROUND(G101*H101,6)</f>
        <v>0</v>
      </c>
      <c r="L101" s="30">
        <v>0</v>
      </c>
      <c r="M101" s="31">
        <f>ROUND(ROUND(L101,2)*ROUND(G101,3),2)</f>
        <v>0</v>
      </c>
      <c r="N101" s="28" t="s">
        <v>52</v>
      </c>
      <c r="O101">
        <f>(M101*21)/100</f>
        <v>0</v>
      </c>
      <c r="P101" t="s">
        <v>47</v>
      </c>
    </row>
    <row r="102" spans="1:5" ht="13.2" customHeight="1">
      <c r="A102" s="32" t="s">
        <v>48</v>
      </c>
      <c r="E102" s="33" t="s">
        <v>2859</v>
      </c>
    </row>
    <row r="103" spans="1:5" ht="26.4" customHeight="1">
      <c r="A103" s="32" t="s">
        <v>49</v>
      </c>
      <c r="E103" s="34" t="s">
        <v>3774</v>
      </c>
    </row>
    <row r="104" ht="13.2" customHeight="1">
      <c r="E104" s="33" t="s">
        <v>2861</v>
      </c>
    </row>
    <row r="105" spans="1:16" ht="13.2" customHeight="1">
      <c r="A105" t="s">
        <v>40</v>
      </c>
      <c r="B105" s="10" t="s">
        <v>229</v>
      </c>
      <c r="C105" s="10" t="s">
        <v>2866</v>
      </c>
      <c r="E105" s="27" t="s">
        <v>2867</v>
      </c>
      <c r="F105" s="28" t="s">
        <v>148</v>
      </c>
      <c r="G105" s="29">
        <v>5.876</v>
      </c>
      <c r="H105" s="28">
        <v>1</v>
      </c>
      <c r="I105" s="28">
        <f>ROUND(G105*H105,6)</f>
        <v>5.876</v>
      </c>
      <c r="L105" s="30">
        <v>0</v>
      </c>
      <c r="M105" s="31">
        <f>ROUND(ROUND(L105,2)*ROUND(G105,3),2)</f>
        <v>0</v>
      </c>
      <c r="N105" s="28" t="s">
        <v>52</v>
      </c>
      <c r="O105">
        <f>(M105*21)/100</f>
        <v>0</v>
      </c>
      <c r="P105" t="s">
        <v>47</v>
      </c>
    </row>
    <row r="106" spans="1:5" ht="13.2" customHeight="1">
      <c r="A106" s="32" t="s">
        <v>48</v>
      </c>
      <c r="E106" s="33" t="s">
        <v>2867</v>
      </c>
    </row>
    <row r="107" spans="1:5" ht="26.4" customHeight="1">
      <c r="A107" s="32" t="s">
        <v>49</v>
      </c>
      <c r="E107" s="34" t="s">
        <v>3775</v>
      </c>
    </row>
    <row r="108" ht="13.2" customHeight="1">
      <c r="E108" s="33" t="s">
        <v>43</v>
      </c>
    </row>
    <row r="109" spans="1:16" ht="13.2" customHeight="1">
      <c r="A109" t="s">
        <v>40</v>
      </c>
      <c r="B109" s="10" t="s">
        <v>121</v>
      </c>
      <c r="C109" s="10" t="s">
        <v>2869</v>
      </c>
      <c r="E109" s="27" t="s">
        <v>2870</v>
      </c>
      <c r="F109" s="28" t="s">
        <v>148</v>
      </c>
      <c r="G109" s="29">
        <v>17.376</v>
      </c>
      <c r="H109" s="28">
        <v>1</v>
      </c>
      <c r="I109" s="28">
        <f>ROUND(G109*H109,6)</f>
        <v>17.376</v>
      </c>
      <c r="L109" s="30">
        <v>0</v>
      </c>
      <c r="M109" s="31">
        <f>ROUND(ROUND(L109,2)*ROUND(G109,3),2)</f>
        <v>0</v>
      </c>
      <c r="N109" s="28" t="s">
        <v>52</v>
      </c>
      <c r="O109">
        <f>(M109*21)/100</f>
        <v>0</v>
      </c>
      <c r="P109" t="s">
        <v>47</v>
      </c>
    </row>
    <row r="110" spans="1:5" ht="13.2" customHeight="1">
      <c r="A110" s="32" t="s">
        <v>48</v>
      </c>
      <c r="E110" s="33" t="s">
        <v>2870</v>
      </c>
    </row>
    <row r="111" spans="1:5" ht="26.4" customHeight="1">
      <c r="A111" s="32" t="s">
        <v>49</v>
      </c>
      <c r="E111" s="34" t="s">
        <v>3776</v>
      </c>
    </row>
    <row r="112" ht="13.2" customHeight="1">
      <c r="E112" s="33" t="s">
        <v>43</v>
      </c>
    </row>
    <row r="113" spans="1:13" ht="13.2" customHeight="1">
      <c r="A113" t="s">
        <v>37</v>
      </c>
      <c r="C113" s="11" t="s">
        <v>53</v>
      </c>
      <c r="E113" s="35" t="s">
        <v>145</v>
      </c>
      <c r="J113" s="31">
        <f>0</f>
        <v>0</v>
      </c>
      <c r="K113" s="31">
        <f>0</f>
        <v>0</v>
      </c>
      <c r="L113" s="31">
        <f>0+L114</f>
        <v>0</v>
      </c>
      <c r="M113" s="31">
        <f>0+M114</f>
        <v>0</v>
      </c>
    </row>
    <row r="114" spans="1:16" ht="13.2" customHeight="1">
      <c r="A114" t="s">
        <v>40</v>
      </c>
      <c r="B114" s="10" t="s">
        <v>233</v>
      </c>
      <c r="C114" s="10" t="s">
        <v>3623</v>
      </c>
      <c r="E114" s="27" t="s">
        <v>3624</v>
      </c>
      <c r="F114" s="28" t="s">
        <v>67</v>
      </c>
      <c r="G114" s="29">
        <v>1</v>
      </c>
      <c r="H114" s="28">
        <v>0.39564</v>
      </c>
      <c r="I114" s="28">
        <f>ROUND(G114*H114,6)</f>
        <v>0.39564</v>
      </c>
      <c r="L114" s="30">
        <v>0</v>
      </c>
      <c r="M114" s="31">
        <f>ROUND(ROUND(L114,2)*ROUND(G114,3),2)</f>
        <v>0</v>
      </c>
      <c r="N114" s="28" t="s">
        <v>52</v>
      </c>
      <c r="O114">
        <f>(M114*21)/100</f>
        <v>0</v>
      </c>
      <c r="P114" t="s">
        <v>47</v>
      </c>
    </row>
    <row r="115" spans="1:5" ht="13.2" customHeight="1">
      <c r="A115" s="32" t="s">
        <v>48</v>
      </c>
      <c r="E115" s="33" t="s">
        <v>3624</v>
      </c>
    </row>
    <row r="116" spans="1:5" ht="13.2" customHeight="1">
      <c r="A116" s="32" t="s">
        <v>49</v>
      </c>
      <c r="E116" s="34" t="s">
        <v>43</v>
      </c>
    </row>
    <row r="117" ht="13.2" customHeight="1">
      <c r="E117" s="33" t="s">
        <v>43</v>
      </c>
    </row>
    <row r="118" spans="1:13" ht="13.2" customHeight="1">
      <c r="A118" t="s">
        <v>37</v>
      </c>
      <c r="C118" s="11" t="s">
        <v>60</v>
      </c>
      <c r="E118" s="35" t="s">
        <v>1405</v>
      </c>
      <c r="J118" s="31">
        <f>0</f>
        <v>0</v>
      </c>
      <c r="K118" s="31">
        <f>0</f>
        <v>0</v>
      </c>
      <c r="L118" s="31">
        <f>0+L119</f>
        <v>0</v>
      </c>
      <c r="M118" s="31">
        <f>0+M119</f>
        <v>0</v>
      </c>
    </row>
    <row r="119" spans="1:16" ht="13.2" customHeight="1">
      <c r="A119" t="s">
        <v>40</v>
      </c>
      <c r="B119" s="10" t="s">
        <v>237</v>
      </c>
      <c r="C119" s="10" t="s">
        <v>2883</v>
      </c>
      <c r="E119" s="27" t="s">
        <v>2884</v>
      </c>
      <c r="F119" s="28" t="s">
        <v>155</v>
      </c>
      <c r="G119" s="29">
        <v>1.104</v>
      </c>
      <c r="H119" s="28">
        <v>1.89077</v>
      </c>
      <c r="I119" s="28">
        <f>ROUND(G119*H119,6)</f>
        <v>2.08741</v>
      </c>
      <c r="L119" s="30">
        <v>0</v>
      </c>
      <c r="M119" s="31">
        <f>ROUND(ROUND(L119,2)*ROUND(G119,3),2)</f>
        <v>0</v>
      </c>
      <c r="N119" s="28" t="s">
        <v>52</v>
      </c>
      <c r="O119">
        <f>(M119*21)/100</f>
        <v>0</v>
      </c>
      <c r="P119" t="s">
        <v>47</v>
      </c>
    </row>
    <row r="120" spans="1:5" ht="13.2" customHeight="1">
      <c r="A120" s="32" t="s">
        <v>48</v>
      </c>
      <c r="E120" s="33" t="s">
        <v>2884</v>
      </c>
    </row>
    <row r="121" spans="1:5" ht="39.6" customHeight="1">
      <c r="A121" s="32" t="s">
        <v>49</v>
      </c>
      <c r="E121" s="34" t="s">
        <v>3777</v>
      </c>
    </row>
    <row r="122" ht="13.2" customHeight="1">
      <c r="E122" s="33" t="s">
        <v>2886</v>
      </c>
    </row>
    <row r="123" spans="1:13" ht="13.2" customHeight="1">
      <c r="A123" t="s">
        <v>37</v>
      </c>
      <c r="C123" s="11" t="s">
        <v>64</v>
      </c>
      <c r="E123" s="35" t="s">
        <v>1434</v>
      </c>
      <c r="J123" s="31">
        <f>0</f>
        <v>0</v>
      </c>
      <c r="K123" s="31">
        <f>0</f>
        <v>0</v>
      </c>
      <c r="L123" s="31">
        <f>0+L124+L128+L132+L136+L140+L144+L148+L152</f>
        <v>0</v>
      </c>
      <c r="M123" s="31">
        <f>0+M124+M128+M132+M136+M140+M144+M148+M152</f>
        <v>0</v>
      </c>
    </row>
    <row r="124" spans="1:16" ht="13.2" customHeight="1">
      <c r="A124" t="s">
        <v>40</v>
      </c>
      <c r="B124" s="10" t="s">
        <v>240</v>
      </c>
      <c r="C124" s="10" t="s">
        <v>3626</v>
      </c>
      <c r="E124" s="27" t="s">
        <v>3627</v>
      </c>
      <c r="F124" s="28" t="s">
        <v>63</v>
      </c>
      <c r="G124" s="29">
        <v>1.2</v>
      </c>
      <c r="H124" s="28">
        <v>0.17157</v>
      </c>
      <c r="I124" s="28">
        <f>ROUND(G124*H124,6)</f>
        <v>0.205884</v>
      </c>
      <c r="L124" s="30">
        <v>0</v>
      </c>
      <c r="M124" s="31">
        <f>ROUND(ROUND(L124,2)*ROUND(G124,3),2)</f>
        <v>0</v>
      </c>
      <c r="N124" s="28" t="s">
        <v>52</v>
      </c>
      <c r="O124">
        <f>(M124*21)/100</f>
        <v>0</v>
      </c>
      <c r="P124" t="s">
        <v>47</v>
      </c>
    </row>
    <row r="125" spans="1:5" ht="13.2" customHeight="1">
      <c r="A125" s="32" t="s">
        <v>48</v>
      </c>
      <c r="E125" s="33" t="s">
        <v>3627</v>
      </c>
    </row>
    <row r="126" spans="1:5" ht="26.4" customHeight="1">
      <c r="A126" s="32" t="s">
        <v>49</v>
      </c>
      <c r="E126" s="34" t="s">
        <v>3753</v>
      </c>
    </row>
    <row r="127" ht="13.2" customHeight="1">
      <c r="E127" s="33" t="s">
        <v>3628</v>
      </c>
    </row>
    <row r="128" spans="1:16" ht="13.2" customHeight="1">
      <c r="A128" t="s">
        <v>40</v>
      </c>
      <c r="B128" s="10" t="s">
        <v>244</v>
      </c>
      <c r="C128" s="10" t="s">
        <v>3629</v>
      </c>
      <c r="E128" s="27" t="s">
        <v>3630</v>
      </c>
      <c r="F128" s="28" t="s">
        <v>63</v>
      </c>
      <c r="G128" s="29">
        <v>11.04</v>
      </c>
      <c r="H128" s="28">
        <v>0.26244</v>
      </c>
      <c r="I128" s="28">
        <f>ROUND(G128*H128,6)</f>
        <v>2.897338</v>
      </c>
      <c r="L128" s="30">
        <v>0</v>
      </c>
      <c r="M128" s="31">
        <f>ROUND(ROUND(L128,2)*ROUND(G128,3),2)</f>
        <v>0</v>
      </c>
      <c r="N128" s="28" t="s">
        <v>52</v>
      </c>
      <c r="O128">
        <f>(M128*21)/100</f>
        <v>0</v>
      </c>
      <c r="P128" t="s">
        <v>47</v>
      </c>
    </row>
    <row r="129" spans="1:5" ht="13.2" customHeight="1">
      <c r="A129" s="32" t="s">
        <v>48</v>
      </c>
      <c r="E129" s="33" t="s">
        <v>3630</v>
      </c>
    </row>
    <row r="130" spans="1:5" ht="39.6" customHeight="1">
      <c r="A130" s="32" t="s">
        <v>49</v>
      </c>
      <c r="E130" s="34" t="s">
        <v>3754</v>
      </c>
    </row>
    <row r="131" ht="13.2" customHeight="1">
      <c r="E131" s="33" t="s">
        <v>3628</v>
      </c>
    </row>
    <row r="132" spans="1:16" ht="13.2" customHeight="1">
      <c r="A132" t="s">
        <v>40</v>
      </c>
      <c r="B132" s="10" t="s">
        <v>248</v>
      </c>
      <c r="C132" s="10" t="s">
        <v>3631</v>
      </c>
      <c r="E132" s="27" t="s">
        <v>3632</v>
      </c>
      <c r="F132" s="28" t="s">
        <v>63</v>
      </c>
      <c r="G132" s="29">
        <v>15</v>
      </c>
      <c r="H132" s="28">
        <v>0.20745</v>
      </c>
      <c r="I132" s="28">
        <f>ROUND(G132*H132,6)</f>
        <v>3.11175</v>
      </c>
      <c r="L132" s="30">
        <v>0</v>
      </c>
      <c r="M132" s="31">
        <f>ROUND(ROUND(L132,2)*ROUND(G132,3),2)</f>
        <v>0</v>
      </c>
      <c r="N132" s="28" t="s">
        <v>52</v>
      </c>
      <c r="O132">
        <f>(M132*21)/100</f>
        <v>0</v>
      </c>
      <c r="P132" t="s">
        <v>47</v>
      </c>
    </row>
    <row r="133" spans="1:5" ht="13.2" customHeight="1">
      <c r="A133" s="32" t="s">
        <v>48</v>
      </c>
      <c r="E133" s="33" t="s">
        <v>3632</v>
      </c>
    </row>
    <row r="134" spans="1:5" ht="39.6" customHeight="1">
      <c r="A134" s="32" t="s">
        <v>49</v>
      </c>
      <c r="E134" s="34" t="s">
        <v>3778</v>
      </c>
    </row>
    <row r="135" ht="13.2" customHeight="1">
      <c r="E135" s="33" t="s">
        <v>3634</v>
      </c>
    </row>
    <row r="136" spans="1:16" ht="13.2" customHeight="1">
      <c r="A136" t="s">
        <v>40</v>
      </c>
      <c r="B136" s="10" t="s">
        <v>252</v>
      </c>
      <c r="C136" s="10" t="s">
        <v>3635</v>
      </c>
      <c r="E136" s="27" t="s">
        <v>3636</v>
      </c>
      <c r="F136" s="28" t="s">
        <v>63</v>
      </c>
      <c r="G136" s="29">
        <v>1.8</v>
      </c>
      <c r="H136" s="28">
        <v>0.14688</v>
      </c>
      <c r="I136" s="28">
        <f>ROUND(G136*H136,6)</f>
        <v>0.264384</v>
      </c>
      <c r="L136" s="30">
        <v>0</v>
      </c>
      <c r="M136" s="31">
        <f>ROUND(ROUND(L136,2)*ROUND(G136,3),2)</f>
        <v>0</v>
      </c>
      <c r="N136" s="28" t="s">
        <v>52</v>
      </c>
      <c r="O136">
        <f>(M136*21)/100</f>
        <v>0</v>
      </c>
      <c r="P136" t="s">
        <v>47</v>
      </c>
    </row>
    <row r="137" spans="1:5" ht="13.2" customHeight="1">
      <c r="A137" s="32" t="s">
        <v>48</v>
      </c>
      <c r="E137" s="33" t="s">
        <v>3636</v>
      </c>
    </row>
    <row r="138" spans="1:5" ht="26.4" customHeight="1">
      <c r="A138" s="32" t="s">
        <v>49</v>
      </c>
      <c r="E138" s="34" t="s">
        <v>3596</v>
      </c>
    </row>
    <row r="139" ht="13.2" customHeight="1">
      <c r="E139" s="33" t="s">
        <v>3634</v>
      </c>
    </row>
    <row r="140" spans="1:16" ht="13.2" customHeight="1">
      <c r="A140" t="s">
        <v>40</v>
      </c>
      <c r="B140" s="10" t="s">
        <v>257</v>
      </c>
      <c r="C140" s="10" t="s">
        <v>3637</v>
      </c>
      <c r="E140" s="27" t="s">
        <v>3638</v>
      </c>
      <c r="F140" s="28" t="s">
        <v>63</v>
      </c>
      <c r="G140" s="29">
        <v>15</v>
      </c>
      <c r="H140" s="28">
        <v>0.00041</v>
      </c>
      <c r="I140" s="28">
        <f>ROUND(G140*H140,6)</f>
        <v>0.00615</v>
      </c>
      <c r="L140" s="30">
        <v>0</v>
      </c>
      <c r="M140" s="31">
        <f>ROUND(ROUND(L140,2)*ROUND(G140,3),2)</f>
        <v>0</v>
      </c>
      <c r="N140" s="28" t="s">
        <v>52</v>
      </c>
      <c r="O140">
        <f>(M140*21)/100</f>
        <v>0</v>
      </c>
      <c r="P140" t="s">
        <v>47</v>
      </c>
    </row>
    <row r="141" spans="1:5" ht="13.2" customHeight="1">
      <c r="A141" s="32" t="s">
        <v>48</v>
      </c>
      <c r="E141" s="33" t="s">
        <v>3638</v>
      </c>
    </row>
    <row r="142" spans="1:5" ht="13.2" customHeight="1">
      <c r="A142" s="32" t="s">
        <v>49</v>
      </c>
      <c r="E142" s="34" t="s">
        <v>43</v>
      </c>
    </row>
    <row r="143" ht="13.2" customHeight="1">
      <c r="E143" s="33" t="s">
        <v>43</v>
      </c>
    </row>
    <row r="144" spans="1:16" ht="13.2" customHeight="1">
      <c r="A144" t="s">
        <v>40</v>
      </c>
      <c r="B144" s="10" t="s">
        <v>262</v>
      </c>
      <c r="C144" s="10" t="s">
        <v>3640</v>
      </c>
      <c r="E144" s="27" t="s">
        <v>3641</v>
      </c>
      <c r="F144" s="28" t="s">
        <v>63</v>
      </c>
      <c r="G144" s="29">
        <v>1.8</v>
      </c>
      <c r="H144" s="28">
        <v>0.0066</v>
      </c>
      <c r="I144" s="28">
        <f>ROUND(G144*H144,6)</f>
        <v>0.01188</v>
      </c>
      <c r="L144" s="30">
        <v>0</v>
      </c>
      <c r="M144" s="31">
        <f>ROUND(ROUND(L144,2)*ROUND(G144,3),2)</f>
        <v>0</v>
      </c>
      <c r="N144" s="28" t="s">
        <v>52</v>
      </c>
      <c r="O144">
        <f>(M144*21)/100</f>
        <v>0</v>
      </c>
      <c r="P144" t="s">
        <v>47</v>
      </c>
    </row>
    <row r="145" spans="1:5" ht="13.2" customHeight="1">
      <c r="A145" s="32" t="s">
        <v>48</v>
      </c>
      <c r="E145" s="33" t="s">
        <v>3642</v>
      </c>
    </row>
    <row r="146" spans="1:5" ht="13.2" customHeight="1">
      <c r="A146" s="32" t="s">
        <v>49</v>
      </c>
      <c r="E146" s="34" t="s">
        <v>43</v>
      </c>
    </row>
    <row r="147" ht="13.2" customHeight="1">
      <c r="E147" s="33" t="s">
        <v>43</v>
      </c>
    </row>
    <row r="148" spans="1:16" ht="13.2" customHeight="1">
      <c r="A148" t="s">
        <v>40</v>
      </c>
      <c r="B148" s="10" t="s">
        <v>1247</v>
      </c>
      <c r="C148" s="10" t="s">
        <v>3644</v>
      </c>
      <c r="E148" s="27" t="s">
        <v>3645</v>
      </c>
      <c r="F148" s="28" t="s">
        <v>63</v>
      </c>
      <c r="G148" s="29">
        <v>1.2</v>
      </c>
      <c r="H148" s="28">
        <v>0.24922</v>
      </c>
      <c r="I148" s="28">
        <f>ROUND(G148*H148,6)</f>
        <v>0.299064</v>
      </c>
      <c r="L148" s="30">
        <v>0</v>
      </c>
      <c r="M148" s="31">
        <f>ROUND(ROUND(L148,2)*ROUND(G148,3),2)</f>
        <v>0</v>
      </c>
      <c r="N148" s="28" t="s">
        <v>52</v>
      </c>
      <c r="O148">
        <f>(M148*21)/100</f>
        <v>0</v>
      </c>
      <c r="P148" t="s">
        <v>47</v>
      </c>
    </row>
    <row r="149" spans="1:5" ht="13.2" customHeight="1">
      <c r="A149" s="32" t="s">
        <v>48</v>
      </c>
      <c r="E149" s="33" t="s">
        <v>3645</v>
      </c>
    </row>
    <row r="150" spans="1:5" ht="26.4" customHeight="1">
      <c r="A150" s="32" t="s">
        <v>49</v>
      </c>
      <c r="E150" s="34" t="s">
        <v>3753</v>
      </c>
    </row>
    <row r="151" ht="13.2" customHeight="1">
      <c r="E151" s="33" t="s">
        <v>3646</v>
      </c>
    </row>
    <row r="152" spans="1:16" ht="13.2" customHeight="1">
      <c r="A152" t="s">
        <v>40</v>
      </c>
      <c r="B152" s="10" t="s">
        <v>1252</v>
      </c>
      <c r="C152" s="10" t="s">
        <v>3647</v>
      </c>
      <c r="E152" s="27" t="s">
        <v>3648</v>
      </c>
      <c r="F152" s="28" t="s">
        <v>63</v>
      </c>
      <c r="G152" s="29">
        <v>11.04</v>
      </c>
      <c r="H152" s="28">
        <v>0.37373</v>
      </c>
      <c r="I152" s="28">
        <f>ROUND(G152*H152,6)</f>
        <v>4.125979</v>
      </c>
      <c r="L152" s="30">
        <v>0</v>
      </c>
      <c r="M152" s="31">
        <f>ROUND(ROUND(L152,2)*ROUND(G152,3),2)</f>
        <v>0</v>
      </c>
      <c r="N152" s="28" t="s">
        <v>52</v>
      </c>
      <c r="O152">
        <f>(M152*21)/100</f>
        <v>0</v>
      </c>
      <c r="P152" t="s">
        <v>47</v>
      </c>
    </row>
    <row r="153" spans="1:5" ht="13.2" customHeight="1">
      <c r="A153" s="32" t="s">
        <v>48</v>
      </c>
      <c r="E153" s="33" t="s">
        <v>3648</v>
      </c>
    </row>
    <row r="154" spans="1:5" ht="39.6" customHeight="1">
      <c r="A154" s="32" t="s">
        <v>49</v>
      </c>
      <c r="E154" s="34" t="s">
        <v>3754</v>
      </c>
    </row>
    <row r="155" ht="13.2" customHeight="1">
      <c r="E155" s="33" t="s">
        <v>3646</v>
      </c>
    </row>
    <row r="156" spans="1:13" ht="13.2" customHeight="1">
      <c r="A156" t="s">
        <v>37</v>
      </c>
      <c r="C156" s="11" t="s">
        <v>68</v>
      </c>
      <c r="E156" s="35" t="s">
        <v>203</v>
      </c>
      <c r="J156" s="31">
        <f>0</f>
        <v>0</v>
      </c>
      <c r="K156" s="31">
        <f>0</f>
        <v>0</v>
      </c>
      <c r="L156" s="31">
        <f>0+L157</f>
        <v>0</v>
      </c>
      <c r="M156" s="31">
        <f>0+M157</f>
        <v>0</v>
      </c>
    </row>
    <row r="157" spans="1:16" ht="13.2" customHeight="1">
      <c r="A157" t="s">
        <v>40</v>
      </c>
      <c r="B157" s="10" t="s">
        <v>1256</v>
      </c>
      <c r="C157" s="10" t="s">
        <v>3649</v>
      </c>
      <c r="E157" s="27" t="s">
        <v>3650</v>
      </c>
      <c r="F157" s="28" t="s">
        <v>67</v>
      </c>
      <c r="G157" s="29">
        <v>2</v>
      </c>
      <c r="H157" s="28">
        <v>0.0123</v>
      </c>
      <c r="I157" s="28">
        <f>ROUND(G157*H157,6)</f>
        <v>0.0246</v>
      </c>
      <c r="L157" s="30">
        <v>0</v>
      </c>
      <c r="M157" s="31">
        <f>ROUND(ROUND(L157,2)*ROUND(G157,3),2)</f>
        <v>0</v>
      </c>
      <c r="N157" s="28" t="s">
        <v>52</v>
      </c>
      <c r="O157">
        <f>(M157*21)/100</f>
        <v>0</v>
      </c>
      <c r="P157" t="s">
        <v>47</v>
      </c>
    </row>
    <row r="158" spans="1:5" ht="13.2" customHeight="1">
      <c r="A158" s="32" t="s">
        <v>48</v>
      </c>
      <c r="E158" s="33" t="s">
        <v>3650</v>
      </c>
    </row>
    <row r="159" spans="1:5" ht="13.2" customHeight="1">
      <c r="A159" s="32" t="s">
        <v>49</v>
      </c>
      <c r="E159" s="34" t="s">
        <v>43</v>
      </c>
    </row>
    <row r="160" ht="13.2" customHeight="1">
      <c r="E160" s="33" t="s">
        <v>43</v>
      </c>
    </row>
    <row r="161" spans="1:13" ht="13.2" customHeight="1">
      <c r="A161" t="s">
        <v>37</v>
      </c>
      <c r="C161" s="11" t="s">
        <v>1458</v>
      </c>
      <c r="E161" s="35" t="s">
        <v>1459</v>
      </c>
      <c r="J161" s="31">
        <f>0</f>
        <v>0</v>
      </c>
      <c r="K161" s="31">
        <f>0</f>
        <v>0</v>
      </c>
      <c r="L161" s="31">
        <f>0+L162+L166+L170</f>
        <v>0</v>
      </c>
      <c r="M161" s="31">
        <f>0+M162+M166+M170</f>
        <v>0</v>
      </c>
    </row>
    <row r="162" spans="1:16" ht="13.2" customHeight="1">
      <c r="A162" t="s">
        <v>40</v>
      </c>
      <c r="B162" s="10" t="s">
        <v>444</v>
      </c>
      <c r="C162" s="10" t="s">
        <v>1460</v>
      </c>
      <c r="E162" s="27" t="s">
        <v>1461</v>
      </c>
      <c r="F162" s="28" t="s">
        <v>323</v>
      </c>
      <c r="G162" s="29">
        <v>0.003</v>
      </c>
      <c r="H162" s="28">
        <v>0.001</v>
      </c>
      <c r="I162" s="28">
        <f>ROUND(G162*H162,6)</f>
        <v>3E-06</v>
      </c>
      <c r="L162" s="30">
        <v>0</v>
      </c>
      <c r="M162" s="31">
        <f>ROUND(ROUND(L162,2)*ROUND(G162,3),2)</f>
        <v>0</v>
      </c>
      <c r="N162" s="28" t="s">
        <v>52</v>
      </c>
      <c r="O162">
        <f>(M162*21)/100</f>
        <v>0</v>
      </c>
      <c r="P162" t="s">
        <v>47</v>
      </c>
    </row>
    <row r="163" spans="1:5" ht="13.2" customHeight="1">
      <c r="A163" s="32" t="s">
        <v>48</v>
      </c>
      <c r="E163" s="33" t="s">
        <v>1461</v>
      </c>
    </row>
    <row r="164" spans="1:5" ht="26.4" customHeight="1">
      <c r="A164" s="32" t="s">
        <v>49</v>
      </c>
      <c r="E164" s="34" t="s">
        <v>3779</v>
      </c>
    </row>
    <row r="165" ht="13.2" customHeight="1">
      <c r="E165" s="33" t="s">
        <v>43</v>
      </c>
    </row>
    <row r="166" spans="1:16" ht="13.2" customHeight="1">
      <c r="A166" t="s">
        <v>40</v>
      </c>
      <c r="B166" s="10" t="s">
        <v>450</v>
      </c>
      <c r="C166" s="10" t="s">
        <v>3780</v>
      </c>
      <c r="E166" s="27" t="s">
        <v>3781</v>
      </c>
      <c r="F166" s="28" t="s">
        <v>67</v>
      </c>
      <c r="G166" s="29">
        <v>0.002</v>
      </c>
      <c r="H166" s="28">
        <v>0</v>
      </c>
      <c r="I166" s="28">
        <f>ROUND(G166*H166,6)</f>
        <v>0</v>
      </c>
      <c r="L166" s="30">
        <v>0</v>
      </c>
      <c r="M166" s="31">
        <f>ROUND(ROUND(L166,2)*ROUND(G166,3),2)</f>
        <v>0</v>
      </c>
      <c r="N166" s="28" t="s">
        <v>57</v>
      </c>
      <c r="O166">
        <f>(M166*21)/100</f>
        <v>0</v>
      </c>
      <c r="P166" t="s">
        <v>47</v>
      </c>
    </row>
    <row r="167" spans="1:5" ht="13.2" customHeight="1">
      <c r="A167" s="32" t="s">
        <v>48</v>
      </c>
      <c r="E167" s="33" t="s">
        <v>3781</v>
      </c>
    </row>
    <row r="168" spans="1:5" ht="26.4" customHeight="1">
      <c r="A168" s="32" t="s">
        <v>49</v>
      </c>
      <c r="E168" s="34" t="s">
        <v>3782</v>
      </c>
    </row>
    <row r="169" ht="13.2" customHeight="1">
      <c r="E169" s="33" t="s">
        <v>43</v>
      </c>
    </row>
    <row r="170" spans="1:16" ht="13.2" customHeight="1">
      <c r="A170" t="s">
        <v>40</v>
      </c>
      <c r="B170" s="10" t="s">
        <v>1545</v>
      </c>
      <c r="C170" s="10" t="s">
        <v>3653</v>
      </c>
      <c r="E170" s="27" t="s">
        <v>3654</v>
      </c>
      <c r="F170" s="28" t="s">
        <v>63</v>
      </c>
      <c r="G170" s="29">
        <v>1</v>
      </c>
      <c r="H170" s="28">
        <v>3E-05</v>
      </c>
      <c r="I170" s="28">
        <f>ROUND(G170*H170,6)</f>
        <v>3E-05</v>
      </c>
      <c r="L170" s="30">
        <v>0</v>
      </c>
      <c r="M170" s="31">
        <f>ROUND(ROUND(L170,2)*ROUND(G170,3),2)</f>
        <v>0</v>
      </c>
      <c r="N170" s="28" t="s">
        <v>52</v>
      </c>
      <c r="O170">
        <f>(M170*21)/100</f>
        <v>0</v>
      </c>
      <c r="P170" t="s">
        <v>47</v>
      </c>
    </row>
    <row r="171" spans="1:5" ht="13.2" customHeight="1">
      <c r="A171" s="32" t="s">
        <v>48</v>
      </c>
      <c r="E171" s="33" t="s">
        <v>3654</v>
      </c>
    </row>
    <row r="172" spans="1:5" ht="13.2" customHeight="1">
      <c r="A172" s="32" t="s">
        <v>49</v>
      </c>
      <c r="E172" s="34" t="s">
        <v>43</v>
      </c>
    </row>
    <row r="173" ht="13.2" customHeight="1">
      <c r="E173" s="33" t="s">
        <v>1467</v>
      </c>
    </row>
    <row r="174" spans="1:13" ht="13.2" customHeight="1">
      <c r="A174" t="s">
        <v>37</v>
      </c>
      <c r="C174" s="11" t="s">
        <v>74</v>
      </c>
      <c r="E174" s="35" t="s">
        <v>3267</v>
      </c>
      <c r="J174" s="31">
        <f>0</f>
        <v>0</v>
      </c>
      <c r="K174" s="31">
        <f>0</f>
        <v>0</v>
      </c>
      <c r="L174" s="31">
        <f>0+L175+L179+L183+L187+L191+L195+L199+L203+L207+L211+L215+L219+L223+L227+L231+L235+L239+L243+L247+L251+L255+L259+L263+L267+L271+L275</f>
        <v>0</v>
      </c>
      <c r="M174" s="31">
        <f>0+M175+M179+M183+M187+M191+M195+M199+M203+M207+M211+M215+M219+M223+M227+M231+M235+M239+M243+M247+M251+M255+M259+M263+M267+M271+M275</f>
        <v>0</v>
      </c>
    </row>
    <row r="175" spans="1:16" ht="13.2" customHeight="1">
      <c r="A175" t="s">
        <v>40</v>
      </c>
      <c r="B175" s="10" t="s">
        <v>1264</v>
      </c>
      <c r="C175" s="10" t="s">
        <v>3783</v>
      </c>
      <c r="E175" s="27" t="s">
        <v>3784</v>
      </c>
      <c r="F175" s="28" t="s">
        <v>81</v>
      </c>
      <c r="G175" s="29">
        <v>13.2</v>
      </c>
      <c r="H175" s="28">
        <v>0.00067</v>
      </c>
      <c r="I175" s="28">
        <f>ROUND(G175*H175,6)</f>
        <v>0.008844</v>
      </c>
      <c r="L175" s="30">
        <v>0</v>
      </c>
      <c r="M175" s="31">
        <f>ROUND(ROUND(L175,2)*ROUND(G175,3),2)</f>
        <v>0</v>
      </c>
      <c r="N175" s="28" t="s">
        <v>52</v>
      </c>
      <c r="O175">
        <f>(M175*21)/100</f>
        <v>0</v>
      </c>
      <c r="P175" t="s">
        <v>47</v>
      </c>
    </row>
    <row r="176" spans="1:5" ht="13.2" customHeight="1">
      <c r="A176" s="32" t="s">
        <v>48</v>
      </c>
      <c r="E176" s="33" t="s">
        <v>3784</v>
      </c>
    </row>
    <row r="177" spans="1:5" ht="26.4" customHeight="1">
      <c r="A177" s="32" t="s">
        <v>49</v>
      </c>
      <c r="E177" s="34" t="s">
        <v>3785</v>
      </c>
    </row>
    <row r="178" ht="13.2" customHeight="1">
      <c r="E178" s="33" t="s">
        <v>43</v>
      </c>
    </row>
    <row r="179" spans="1:16" ht="13.2" customHeight="1">
      <c r="A179" t="s">
        <v>40</v>
      </c>
      <c r="B179" s="10" t="s">
        <v>269</v>
      </c>
      <c r="C179" s="10" t="s">
        <v>3786</v>
      </c>
      <c r="E179" s="27" t="s">
        <v>3787</v>
      </c>
      <c r="F179" s="28" t="s">
        <v>67</v>
      </c>
      <c r="G179" s="29">
        <v>1</v>
      </c>
      <c r="H179" s="28">
        <v>0.0002</v>
      </c>
      <c r="I179" s="28">
        <f>ROUND(G179*H179,6)</f>
        <v>0.0002</v>
      </c>
      <c r="L179" s="30">
        <v>0</v>
      </c>
      <c r="M179" s="31">
        <f>ROUND(ROUND(L179,2)*ROUND(G179,3),2)</f>
        <v>0</v>
      </c>
      <c r="N179" s="28" t="s">
        <v>52</v>
      </c>
      <c r="O179">
        <f>(M179*21)/100</f>
        <v>0</v>
      </c>
      <c r="P179" t="s">
        <v>47</v>
      </c>
    </row>
    <row r="180" spans="1:5" ht="13.2" customHeight="1">
      <c r="A180" s="32" t="s">
        <v>48</v>
      </c>
      <c r="E180" s="33" t="s">
        <v>3787</v>
      </c>
    </row>
    <row r="181" spans="1:5" ht="13.2" customHeight="1">
      <c r="A181" s="32" t="s">
        <v>49</v>
      </c>
      <c r="E181" s="34" t="s">
        <v>43</v>
      </c>
    </row>
    <row r="182" ht="13.2" customHeight="1">
      <c r="E182" s="33" t="s">
        <v>43</v>
      </c>
    </row>
    <row r="183" spans="1:16" ht="13.2" customHeight="1">
      <c r="A183" t="s">
        <v>40</v>
      </c>
      <c r="B183" s="10" t="s">
        <v>1273</v>
      </c>
      <c r="C183" s="10" t="s">
        <v>3788</v>
      </c>
      <c r="E183" s="27" t="s">
        <v>3789</v>
      </c>
      <c r="F183" s="28" t="s">
        <v>67</v>
      </c>
      <c r="G183" s="29">
        <v>1</v>
      </c>
      <c r="H183" s="28">
        <v>0.00013</v>
      </c>
      <c r="I183" s="28">
        <f>ROUND(G183*H183,6)</f>
        <v>0.00013</v>
      </c>
      <c r="L183" s="30">
        <v>0</v>
      </c>
      <c r="M183" s="31">
        <f>ROUND(ROUND(L183,2)*ROUND(G183,3),2)</f>
        <v>0</v>
      </c>
      <c r="N183" s="28" t="s">
        <v>52</v>
      </c>
      <c r="O183">
        <f>(M183*21)/100</f>
        <v>0</v>
      </c>
      <c r="P183" t="s">
        <v>47</v>
      </c>
    </row>
    <row r="184" spans="1:5" ht="13.2" customHeight="1">
      <c r="A184" s="32" t="s">
        <v>48</v>
      </c>
      <c r="E184" s="33" t="s">
        <v>3789</v>
      </c>
    </row>
    <row r="185" spans="1:5" ht="13.2" customHeight="1">
      <c r="A185" s="32" t="s">
        <v>49</v>
      </c>
      <c r="E185" s="34" t="s">
        <v>43</v>
      </c>
    </row>
    <row r="186" ht="13.2" customHeight="1">
      <c r="E186" s="33" t="s">
        <v>43</v>
      </c>
    </row>
    <row r="187" spans="1:16" ht="13.2" customHeight="1">
      <c r="A187" t="s">
        <v>40</v>
      </c>
      <c r="B187" s="10" t="s">
        <v>304</v>
      </c>
      <c r="C187" s="10" t="s">
        <v>3790</v>
      </c>
      <c r="E187" s="27" t="s">
        <v>3791</v>
      </c>
      <c r="F187" s="28" t="s">
        <v>67</v>
      </c>
      <c r="G187" s="29">
        <v>1</v>
      </c>
      <c r="H187" s="28">
        <v>0</v>
      </c>
      <c r="I187" s="28">
        <f>ROUND(G187*H187,6)</f>
        <v>0</v>
      </c>
      <c r="L187" s="30">
        <v>0</v>
      </c>
      <c r="M187" s="31">
        <f>ROUND(ROUND(L187,2)*ROUND(G187,3),2)</f>
        <v>0</v>
      </c>
      <c r="N187" s="28" t="s">
        <v>57</v>
      </c>
      <c r="O187">
        <f>(M187*21)/100</f>
        <v>0</v>
      </c>
      <c r="P187" t="s">
        <v>47</v>
      </c>
    </row>
    <row r="188" spans="1:5" ht="13.2" customHeight="1">
      <c r="A188" s="32" t="s">
        <v>48</v>
      </c>
      <c r="E188" s="33" t="s">
        <v>3791</v>
      </c>
    </row>
    <row r="189" spans="1:5" ht="13.2" customHeight="1">
      <c r="A189" s="32" t="s">
        <v>49</v>
      </c>
      <c r="E189" s="34" t="s">
        <v>43</v>
      </c>
    </row>
    <row r="190" ht="13.2" customHeight="1">
      <c r="E190" s="33" t="s">
        <v>43</v>
      </c>
    </row>
    <row r="191" spans="1:16" ht="13.2" customHeight="1">
      <c r="A191" t="s">
        <v>40</v>
      </c>
      <c r="B191" s="10" t="s">
        <v>279</v>
      </c>
      <c r="C191" s="10" t="s">
        <v>3792</v>
      </c>
      <c r="E191" s="27" t="s">
        <v>3793</v>
      </c>
      <c r="F191" s="28" t="s">
        <v>67</v>
      </c>
      <c r="G191" s="29">
        <v>1</v>
      </c>
      <c r="H191" s="28">
        <v>0</v>
      </c>
      <c r="I191" s="28">
        <f>ROUND(G191*H191,6)</f>
        <v>0</v>
      </c>
      <c r="L191" s="30">
        <v>0</v>
      </c>
      <c r="M191" s="31">
        <f>ROUND(ROUND(L191,2)*ROUND(G191,3),2)</f>
        <v>0</v>
      </c>
      <c r="N191" s="28" t="s">
        <v>57</v>
      </c>
      <c r="O191">
        <f>(M191*21)/100</f>
        <v>0</v>
      </c>
      <c r="P191" t="s">
        <v>47</v>
      </c>
    </row>
    <row r="192" spans="1:5" ht="13.2" customHeight="1">
      <c r="A192" s="32" t="s">
        <v>48</v>
      </c>
      <c r="E192" s="33" t="s">
        <v>3793</v>
      </c>
    </row>
    <row r="193" spans="1:5" ht="13.2" customHeight="1">
      <c r="A193" s="32" t="s">
        <v>49</v>
      </c>
      <c r="E193" s="34" t="s">
        <v>43</v>
      </c>
    </row>
    <row r="194" ht="13.2" customHeight="1">
      <c r="E194" s="33" t="s">
        <v>43</v>
      </c>
    </row>
    <row r="195" spans="1:16" ht="13.2" customHeight="1">
      <c r="A195" t="s">
        <v>40</v>
      </c>
      <c r="B195" s="10" t="s">
        <v>313</v>
      </c>
      <c r="C195" s="10" t="s">
        <v>3794</v>
      </c>
      <c r="E195" s="27" t="s">
        <v>3795</v>
      </c>
      <c r="F195" s="28" t="s">
        <v>67</v>
      </c>
      <c r="G195" s="29">
        <v>1</v>
      </c>
      <c r="H195" s="28">
        <v>0</v>
      </c>
      <c r="I195" s="28">
        <f>ROUND(G195*H195,6)</f>
        <v>0</v>
      </c>
      <c r="L195" s="30">
        <v>0</v>
      </c>
      <c r="M195" s="31">
        <f>ROUND(ROUND(L195,2)*ROUND(G195,3),2)</f>
        <v>0</v>
      </c>
      <c r="N195" s="28" t="s">
        <v>57</v>
      </c>
      <c r="O195">
        <f>(M195*21)/100</f>
        <v>0</v>
      </c>
      <c r="P195" t="s">
        <v>47</v>
      </c>
    </row>
    <row r="196" spans="1:5" ht="13.2" customHeight="1">
      <c r="A196" s="32" t="s">
        <v>48</v>
      </c>
      <c r="E196" s="33" t="s">
        <v>3795</v>
      </c>
    </row>
    <row r="197" spans="1:5" ht="13.2" customHeight="1">
      <c r="A197" s="32" t="s">
        <v>49</v>
      </c>
      <c r="E197" s="34" t="s">
        <v>43</v>
      </c>
    </row>
    <row r="198" ht="13.2" customHeight="1">
      <c r="E198" s="33" t="s">
        <v>43</v>
      </c>
    </row>
    <row r="199" spans="1:16" ht="13.2" customHeight="1">
      <c r="A199" t="s">
        <v>40</v>
      </c>
      <c r="B199" s="10" t="s">
        <v>386</v>
      </c>
      <c r="C199" s="10" t="s">
        <v>3796</v>
      </c>
      <c r="E199" s="27" t="s">
        <v>3797</v>
      </c>
      <c r="F199" s="28" t="s">
        <v>67</v>
      </c>
      <c r="G199" s="29">
        <v>1</v>
      </c>
      <c r="H199" s="28">
        <v>0</v>
      </c>
      <c r="I199" s="28">
        <f>ROUND(G199*H199,6)</f>
        <v>0</v>
      </c>
      <c r="L199" s="30">
        <v>0</v>
      </c>
      <c r="M199" s="31">
        <f>ROUND(ROUND(L199,2)*ROUND(G199,3),2)</f>
        <v>0</v>
      </c>
      <c r="N199" s="28" t="s">
        <v>57</v>
      </c>
      <c r="O199">
        <f>(M199*21)/100</f>
        <v>0</v>
      </c>
      <c r="P199" t="s">
        <v>47</v>
      </c>
    </row>
    <row r="200" spans="1:5" ht="13.2" customHeight="1">
      <c r="A200" s="32" t="s">
        <v>48</v>
      </c>
      <c r="E200" s="33" t="s">
        <v>3797</v>
      </c>
    </row>
    <row r="201" spans="1:5" ht="13.2" customHeight="1">
      <c r="A201" s="32" t="s">
        <v>49</v>
      </c>
      <c r="E201" s="34" t="s">
        <v>43</v>
      </c>
    </row>
    <row r="202" ht="13.2" customHeight="1">
      <c r="E202" s="33" t="s">
        <v>43</v>
      </c>
    </row>
    <row r="203" spans="1:16" ht="13.2" customHeight="1">
      <c r="A203" t="s">
        <v>40</v>
      </c>
      <c r="B203" s="10" t="s">
        <v>337</v>
      </c>
      <c r="C203" s="10" t="s">
        <v>3798</v>
      </c>
      <c r="E203" s="27" t="s">
        <v>3799</v>
      </c>
      <c r="F203" s="28" t="s">
        <v>67</v>
      </c>
      <c r="G203" s="29">
        <v>1</v>
      </c>
      <c r="H203" s="28">
        <v>0</v>
      </c>
      <c r="I203" s="28">
        <f>ROUND(G203*H203,6)</f>
        <v>0</v>
      </c>
      <c r="L203" s="30">
        <v>0</v>
      </c>
      <c r="M203" s="31">
        <f>ROUND(ROUND(L203,2)*ROUND(G203,3),2)</f>
        <v>0</v>
      </c>
      <c r="N203" s="28" t="s">
        <v>57</v>
      </c>
      <c r="O203">
        <f>(M203*21)/100</f>
        <v>0</v>
      </c>
      <c r="P203" t="s">
        <v>47</v>
      </c>
    </row>
    <row r="204" spans="1:5" ht="13.2" customHeight="1">
      <c r="A204" s="32" t="s">
        <v>48</v>
      </c>
      <c r="E204" s="33" t="s">
        <v>3799</v>
      </c>
    </row>
    <row r="205" spans="1:5" ht="13.2" customHeight="1">
      <c r="A205" s="32" t="s">
        <v>49</v>
      </c>
      <c r="E205" s="34" t="s">
        <v>43</v>
      </c>
    </row>
    <row r="206" ht="13.2" customHeight="1">
      <c r="E206" s="33" t="s">
        <v>43</v>
      </c>
    </row>
    <row r="207" spans="1:16" ht="13.2" customHeight="1">
      <c r="A207" t="s">
        <v>40</v>
      </c>
      <c r="B207" s="10" t="s">
        <v>341</v>
      </c>
      <c r="C207" s="10" t="s">
        <v>3800</v>
      </c>
      <c r="E207" s="27" t="s">
        <v>3801</v>
      </c>
      <c r="F207" s="28" t="s">
        <v>67</v>
      </c>
      <c r="G207" s="29">
        <v>1</v>
      </c>
      <c r="H207" s="28">
        <v>0</v>
      </c>
      <c r="I207" s="28">
        <f>ROUND(G207*H207,6)</f>
        <v>0</v>
      </c>
      <c r="L207" s="30">
        <v>0</v>
      </c>
      <c r="M207" s="31">
        <f>ROUND(ROUND(L207,2)*ROUND(G207,3),2)</f>
        <v>0</v>
      </c>
      <c r="N207" s="28" t="s">
        <v>57</v>
      </c>
      <c r="O207">
        <f>(M207*21)/100</f>
        <v>0</v>
      </c>
      <c r="P207" t="s">
        <v>47</v>
      </c>
    </row>
    <row r="208" spans="1:5" ht="13.2" customHeight="1">
      <c r="A208" s="32" t="s">
        <v>48</v>
      </c>
      <c r="E208" s="33" t="s">
        <v>3801</v>
      </c>
    </row>
    <row r="209" spans="1:5" ht="13.2" customHeight="1">
      <c r="A209" s="32" t="s">
        <v>49</v>
      </c>
      <c r="E209" s="34" t="s">
        <v>43</v>
      </c>
    </row>
    <row r="210" ht="13.2" customHeight="1">
      <c r="E210" s="33" t="s">
        <v>43</v>
      </c>
    </row>
    <row r="211" spans="1:16" ht="13.2" customHeight="1">
      <c r="A211" t="s">
        <v>40</v>
      </c>
      <c r="B211" s="10" t="s">
        <v>287</v>
      </c>
      <c r="C211" s="10" t="s">
        <v>3009</v>
      </c>
      <c r="E211" s="27" t="s">
        <v>3010</v>
      </c>
      <c r="F211" s="28" t="s">
        <v>67</v>
      </c>
      <c r="G211" s="29">
        <v>1</v>
      </c>
      <c r="H211" s="28">
        <v>0.00105</v>
      </c>
      <c r="I211" s="28">
        <f>ROUND(G211*H211,6)</f>
        <v>0.00105</v>
      </c>
      <c r="L211" s="30">
        <v>0</v>
      </c>
      <c r="M211" s="31">
        <f>ROUND(ROUND(L211,2)*ROUND(G211,3),2)</f>
        <v>0</v>
      </c>
      <c r="N211" s="28" t="s">
        <v>52</v>
      </c>
      <c r="O211">
        <f>(M211*21)/100</f>
        <v>0</v>
      </c>
      <c r="P211" t="s">
        <v>47</v>
      </c>
    </row>
    <row r="212" spans="1:5" ht="13.2" customHeight="1">
      <c r="A212" s="32" t="s">
        <v>48</v>
      </c>
      <c r="E212" s="33" t="s">
        <v>3010</v>
      </c>
    </row>
    <row r="213" spans="1:5" ht="13.2" customHeight="1">
      <c r="A213" s="32" t="s">
        <v>49</v>
      </c>
      <c r="E213" s="34" t="s">
        <v>43</v>
      </c>
    </row>
    <row r="214" ht="13.2" customHeight="1">
      <c r="E214" s="33" t="s">
        <v>43</v>
      </c>
    </row>
    <row r="215" spans="1:16" ht="13.2" customHeight="1">
      <c r="A215" t="s">
        <v>40</v>
      </c>
      <c r="B215" s="10" t="s">
        <v>360</v>
      </c>
      <c r="C215" s="10" t="s">
        <v>3802</v>
      </c>
      <c r="E215" s="27" t="s">
        <v>3803</v>
      </c>
      <c r="F215" s="28" t="s">
        <v>81</v>
      </c>
      <c r="G215" s="29">
        <v>8.5</v>
      </c>
      <c r="H215" s="28">
        <v>0.01368</v>
      </c>
      <c r="I215" s="28">
        <f>ROUND(G215*H215,6)</f>
        <v>0.11628</v>
      </c>
      <c r="L215" s="30">
        <v>0</v>
      </c>
      <c r="M215" s="31">
        <f>ROUND(ROUND(L215,2)*ROUND(G215,3),2)</f>
        <v>0</v>
      </c>
      <c r="N215" s="28" t="s">
        <v>52</v>
      </c>
      <c r="O215">
        <f>(M215*21)/100</f>
        <v>0</v>
      </c>
      <c r="P215" t="s">
        <v>47</v>
      </c>
    </row>
    <row r="216" spans="1:5" ht="13.2" customHeight="1">
      <c r="A216" s="32" t="s">
        <v>48</v>
      </c>
      <c r="E216" s="33" t="s">
        <v>3803</v>
      </c>
    </row>
    <row r="217" spans="1:5" ht="13.2" customHeight="1">
      <c r="A217" s="32" t="s">
        <v>49</v>
      </c>
      <c r="E217" s="34" t="s">
        <v>43</v>
      </c>
    </row>
    <row r="218" ht="13.2" customHeight="1">
      <c r="E218" s="33" t="s">
        <v>43</v>
      </c>
    </row>
    <row r="219" spans="1:16" ht="13.2" customHeight="1">
      <c r="A219" t="s">
        <v>40</v>
      </c>
      <c r="B219" s="10" t="s">
        <v>1259</v>
      </c>
      <c r="C219" s="10" t="s">
        <v>3804</v>
      </c>
      <c r="E219" s="27" t="s">
        <v>3805</v>
      </c>
      <c r="F219" s="28" t="s">
        <v>81</v>
      </c>
      <c r="G219" s="29">
        <v>12</v>
      </c>
      <c r="H219" s="28">
        <v>0</v>
      </c>
      <c r="I219" s="28">
        <f>ROUND(G219*H219,6)</f>
        <v>0</v>
      </c>
      <c r="L219" s="30">
        <v>0</v>
      </c>
      <c r="M219" s="31">
        <f>ROUND(ROUND(L219,2)*ROUND(G219,3),2)</f>
        <v>0</v>
      </c>
      <c r="N219" s="28" t="s">
        <v>52</v>
      </c>
      <c r="O219">
        <f>(M219*21)/100</f>
        <v>0</v>
      </c>
      <c r="P219" t="s">
        <v>47</v>
      </c>
    </row>
    <row r="220" spans="1:5" ht="13.2" customHeight="1">
      <c r="A220" s="32" t="s">
        <v>48</v>
      </c>
      <c r="E220" s="33" t="s">
        <v>3805</v>
      </c>
    </row>
    <row r="221" spans="1:5" ht="13.2" customHeight="1">
      <c r="A221" s="32" t="s">
        <v>49</v>
      </c>
      <c r="E221" s="34" t="s">
        <v>43</v>
      </c>
    </row>
    <row r="222" ht="13.2" customHeight="1">
      <c r="E222" s="33" t="s">
        <v>3806</v>
      </c>
    </row>
    <row r="223" spans="1:16" ht="13.2" customHeight="1">
      <c r="A223" t="s">
        <v>40</v>
      </c>
      <c r="B223" s="10" t="s">
        <v>1269</v>
      </c>
      <c r="C223" s="10" t="s">
        <v>3807</v>
      </c>
      <c r="E223" s="27" t="s">
        <v>3808</v>
      </c>
      <c r="F223" s="28" t="s">
        <v>67</v>
      </c>
      <c r="G223" s="29">
        <v>1</v>
      </c>
      <c r="H223" s="28">
        <v>0</v>
      </c>
      <c r="I223" s="28">
        <f>ROUND(G223*H223,6)</f>
        <v>0</v>
      </c>
      <c r="L223" s="30">
        <v>0</v>
      </c>
      <c r="M223" s="31">
        <f>ROUND(ROUND(L223,2)*ROUND(G223,3),2)</f>
        <v>0</v>
      </c>
      <c r="N223" s="28" t="s">
        <v>52</v>
      </c>
      <c r="O223">
        <f>(M223*21)/100</f>
        <v>0</v>
      </c>
      <c r="P223" t="s">
        <v>47</v>
      </c>
    </row>
    <row r="224" spans="1:5" ht="13.2" customHeight="1">
      <c r="A224" s="32" t="s">
        <v>48</v>
      </c>
      <c r="E224" s="33" t="s">
        <v>3808</v>
      </c>
    </row>
    <row r="225" spans="1:5" ht="13.2" customHeight="1">
      <c r="A225" s="32" t="s">
        <v>49</v>
      </c>
      <c r="E225" s="34" t="s">
        <v>43</v>
      </c>
    </row>
    <row r="226" ht="13.2" customHeight="1">
      <c r="E226" s="33" t="s">
        <v>3809</v>
      </c>
    </row>
    <row r="227" spans="1:16" ht="13.2" customHeight="1">
      <c r="A227" t="s">
        <v>40</v>
      </c>
      <c r="B227" s="10" t="s">
        <v>275</v>
      </c>
      <c r="C227" s="10" t="s">
        <v>3810</v>
      </c>
      <c r="E227" s="27" t="s">
        <v>3811</v>
      </c>
      <c r="F227" s="28" t="s">
        <v>67</v>
      </c>
      <c r="G227" s="29">
        <v>1</v>
      </c>
      <c r="H227" s="28">
        <v>0</v>
      </c>
      <c r="I227" s="28">
        <f>ROUND(G227*H227,6)</f>
        <v>0</v>
      </c>
      <c r="L227" s="30">
        <v>0</v>
      </c>
      <c r="M227" s="31">
        <f>ROUND(ROUND(L227,2)*ROUND(G227,3),2)</f>
        <v>0</v>
      </c>
      <c r="N227" s="28" t="s">
        <v>52</v>
      </c>
      <c r="O227">
        <f>(M227*21)/100</f>
        <v>0</v>
      </c>
      <c r="P227" t="s">
        <v>47</v>
      </c>
    </row>
    <row r="228" spans="1:5" ht="13.2" customHeight="1">
      <c r="A228" s="32" t="s">
        <v>48</v>
      </c>
      <c r="E228" s="33" t="s">
        <v>3811</v>
      </c>
    </row>
    <row r="229" spans="1:5" ht="13.2" customHeight="1">
      <c r="A229" s="32" t="s">
        <v>49</v>
      </c>
      <c r="E229" s="34" t="s">
        <v>43</v>
      </c>
    </row>
    <row r="230" ht="13.2" customHeight="1">
      <c r="E230" s="33" t="s">
        <v>3809</v>
      </c>
    </row>
    <row r="231" spans="1:16" ht="13.2" customHeight="1">
      <c r="A231" t="s">
        <v>40</v>
      </c>
      <c r="B231" s="10" t="s">
        <v>272</v>
      </c>
      <c r="C231" s="10" t="s">
        <v>3812</v>
      </c>
      <c r="E231" s="27" t="s">
        <v>3813</v>
      </c>
      <c r="F231" s="28" t="s">
        <v>67</v>
      </c>
      <c r="G231" s="29">
        <v>1</v>
      </c>
      <c r="H231" s="28">
        <v>0.00072</v>
      </c>
      <c r="I231" s="28">
        <f>ROUND(G231*H231,6)</f>
        <v>0.00072</v>
      </c>
      <c r="L231" s="30">
        <v>0</v>
      </c>
      <c r="M231" s="31">
        <f>ROUND(ROUND(L231,2)*ROUND(G231,3),2)</f>
        <v>0</v>
      </c>
      <c r="N231" s="28" t="s">
        <v>52</v>
      </c>
      <c r="O231">
        <f>(M231*21)/100</f>
        <v>0</v>
      </c>
      <c r="P231" t="s">
        <v>47</v>
      </c>
    </row>
    <row r="232" spans="1:5" ht="13.2" customHeight="1">
      <c r="A232" s="32" t="s">
        <v>48</v>
      </c>
      <c r="E232" s="33" t="s">
        <v>3813</v>
      </c>
    </row>
    <row r="233" spans="1:5" ht="13.2" customHeight="1">
      <c r="A233" s="32" t="s">
        <v>49</v>
      </c>
      <c r="E233" s="34" t="s">
        <v>43</v>
      </c>
    </row>
    <row r="234" ht="13.2" customHeight="1">
      <c r="E234" s="33" t="s">
        <v>3814</v>
      </c>
    </row>
    <row r="235" spans="1:16" ht="13.2" customHeight="1">
      <c r="A235" t="s">
        <v>40</v>
      </c>
      <c r="B235" s="10" t="s">
        <v>283</v>
      </c>
      <c r="C235" s="10" t="s">
        <v>3815</v>
      </c>
      <c r="E235" s="27" t="s">
        <v>3816</v>
      </c>
      <c r="F235" s="28" t="s">
        <v>67</v>
      </c>
      <c r="G235" s="29">
        <v>1</v>
      </c>
      <c r="H235" s="28">
        <v>2E-05</v>
      </c>
      <c r="I235" s="28">
        <f>ROUND(G235*H235,6)</f>
        <v>2E-05</v>
      </c>
      <c r="L235" s="30">
        <v>0</v>
      </c>
      <c r="M235" s="31">
        <f>ROUND(ROUND(L235,2)*ROUND(G235,3),2)</f>
        <v>0</v>
      </c>
      <c r="N235" s="28" t="s">
        <v>52</v>
      </c>
      <c r="O235">
        <f>(M235*21)/100</f>
        <v>0</v>
      </c>
      <c r="P235" t="s">
        <v>47</v>
      </c>
    </row>
    <row r="236" spans="1:5" ht="13.2" customHeight="1">
      <c r="A236" s="32" t="s">
        <v>48</v>
      </c>
      <c r="E236" s="33" t="s">
        <v>3816</v>
      </c>
    </row>
    <row r="237" spans="1:5" ht="13.2" customHeight="1">
      <c r="A237" s="32" t="s">
        <v>49</v>
      </c>
      <c r="E237" s="34" t="s">
        <v>43</v>
      </c>
    </row>
    <row r="238" ht="13.2" customHeight="1">
      <c r="E238" s="33" t="s">
        <v>3814</v>
      </c>
    </row>
    <row r="239" spans="1:16" ht="13.2" customHeight="1">
      <c r="A239" t="s">
        <v>40</v>
      </c>
      <c r="B239" s="10" t="s">
        <v>309</v>
      </c>
      <c r="C239" s="10" t="s">
        <v>3817</v>
      </c>
      <c r="E239" s="27" t="s">
        <v>3818</v>
      </c>
      <c r="F239" s="28" t="s">
        <v>67</v>
      </c>
      <c r="G239" s="29">
        <v>1</v>
      </c>
      <c r="H239" s="28">
        <v>0</v>
      </c>
      <c r="I239" s="28">
        <f>ROUND(G239*H239,6)</f>
        <v>0</v>
      </c>
      <c r="L239" s="30">
        <v>0</v>
      </c>
      <c r="M239" s="31">
        <f>ROUND(ROUND(L239,2)*ROUND(G239,3),2)</f>
        <v>0</v>
      </c>
      <c r="N239" s="28" t="s">
        <v>52</v>
      </c>
      <c r="O239">
        <f>(M239*21)/100</f>
        <v>0</v>
      </c>
      <c r="P239" t="s">
        <v>47</v>
      </c>
    </row>
    <row r="240" spans="1:5" ht="13.2" customHeight="1">
      <c r="A240" s="32" t="s">
        <v>48</v>
      </c>
      <c r="E240" s="33" t="s">
        <v>3818</v>
      </c>
    </row>
    <row r="241" spans="1:5" ht="13.2" customHeight="1">
      <c r="A241" s="32" t="s">
        <v>49</v>
      </c>
      <c r="E241" s="34" t="s">
        <v>43</v>
      </c>
    </row>
    <row r="242" ht="13.2" customHeight="1">
      <c r="E242" s="33" t="s">
        <v>3814</v>
      </c>
    </row>
    <row r="243" spans="1:16" ht="13.2" customHeight="1">
      <c r="A243" t="s">
        <v>40</v>
      </c>
      <c r="B243" s="10" t="s">
        <v>324</v>
      </c>
      <c r="C243" s="10" t="s">
        <v>3819</v>
      </c>
      <c r="E243" s="27" t="s">
        <v>3820</v>
      </c>
      <c r="F243" s="28" t="s">
        <v>81</v>
      </c>
      <c r="G243" s="29">
        <v>12</v>
      </c>
      <c r="H243" s="28">
        <v>0</v>
      </c>
      <c r="I243" s="28">
        <f>ROUND(G243*H243,6)</f>
        <v>0</v>
      </c>
      <c r="L243" s="30">
        <v>0</v>
      </c>
      <c r="M243" s="31">
        <f>ROUND(ROUND(L243,2)*ROUND(G243,3),2)</f>
        <v>0</v>
      </c>
      <c r="N243" s="28" t="s">
        <v>52</v>
      </c>
      <c r="O243">
        <f>(M243*21)/100</f>
        <v>0</v>
      </c>
      <c r="P243" t="s">
        <v>47</v>
      </c>
    </row>
    <row r="244" spans="1:5" ht="13.2" customHeight="1">
      <c r="A244" s="32" t="s">
        <v>48</v>
      </c>
      <c r="E244" s="33" t="s">
        <v>3820</v>
      </c>
    </row>
    <row r="245" spans="1:5" ht="13.2" customHeight="1">
      <c r="A245" s="32" t="s">
        <v>49</v>
      </c>
      <c r="E245" s="34" t="s">
        <v>43</v>
      </c>
    </row>
    <row r="246" ht="13.2" customHeight="1">
      <c r="E246" s="33" t="s">
        <v>3821</v>
      </c>
    </row>
    <row r="247" spans="1:16" ht="13.2" customHeight="1">
      <c r="A247" t="s">
        <v>40</v>
      </c>
      <c r="B247" s="10" t="s">
        <v>393</v>
      </c>
      <c r="C247" s="10" t="s">
        <v>3822</v>
      </c>
      <c r="E247" s="27" t="s">
        <v>3823</v>
      </c>
      <c r="F247" s="28" t="s">
        <v>81</v>
      </c>
      <c r="G247" s="29">
        <v>12</v>
      </c>
      <c r="H247" s="28">
        <v>0</v>
      </c>
      <c r="I247" s="28">
        <f>ROUND(G247*H247,6)</f>
        <v>0</v>
      </c>
      <c r="L247" s="30">
        <v>0</v>
      </c>
      <c r="M247" s="31">
        <f>ROUND(ROUND(L247,2)*ROUND(G247,3),2)</f>
        <v>0</v>
      </c>
      <c r="N247" s="28" t="s">
        <v>52</v>
      </c>
      <c r="O247">
        <f>(M247*21)/100</f>
        <v>0</v>
      </c>
      <c r="P247" t="s">
        <v>47</v>
      </c>
    </row>
    <row r="248" spans="1:5" ht="13.2" customHeight="1">
      <c r="A248" s="32" t="s">
        <v>48</v>
      </c>
      <c r="E248" s="33" t="s">
        <v>3823</v>
      </c>
    </row>
    <row r="249" spans="1:5" ht="13.2" customHeight="1">
      <c r="A249" s="32" t="s">
        <v>49</v>
      </c>
      <c r="E249" s="34" t="s">
        <v>43</v>
      </c>
    </row>
    <row r="250" ht="13.2" customHeight="1">
      <c r="E250" s="33" t="s">
        <v>3344</v>
      </c>
    </row>
    <row r="251" spans="1:16" ht="13.2" customHeight="1">
      <c r="A251" t="s">
        <v>40</v>
      </c>
      <c r="B251" s="10" t="s">
        <v>328</v>
      </c>
      <c r="C251" s="10" t="s">
        <v>3824</v>
      </c>
      <c r="E251" s="27" t="s">
        <v>3825</v>
      </c>
      <c r="F251" s="28" t="s">
        <v>67</v>
      </c>
      <c r="G251" s="29">
        <v>1</v>
      </c>
      <c r="H251" s="28">
        <v>0.46009</v>
      </c>
      <c r="I251" s="28">
        <f>ROUND(G251*H251,6)</f>
        <v>0.46009</v>
      </c>
      <c r="L251" s="30">
        <v>0</v>
      </c>
      <c r="M251" s="31">
        <f>ROUND(ROUND(L251,2)*ROUND(G251,3),2)</f>
        <v>0</v>
      </c>
      <c r="N251" s="28" t="s">
        <v>52</v>
      </c>
      <c r="O251">
        <f>(M251*21)/100</f>
        <v>0</v>
      </c>
      <c r="P251" t="s">
        <v>47</v>
      </c>
    </row>
    <row r="252" spans="1:5" ht="13.2" customHeight="1">
      <c r="A252" s="32" t="s">
        <v>48</v>
      </c>
      <c r="E252" s="33" t="s">
        <v>3825</v>
      </c>
    </row>
    <row r="253" spans="1:5" ht="13.2" customHeight="1">
      <c r="A253" s="32" t="s">
        <v>49</v>
      </c>
      <c r="E253" s="34" t="s">
        <v>43</v>
      </c>
    </row>
    <row r="254" ht="13.2" customHeight="1">
      <c r="E254" s="33" t="s">
        <v>3344</v>
      </c>
    </row>
    <row r="255" spans="1:16" ht="13.2" customHeight="1">
      <c r="A255" t="s">
        <v>40</v>
      </c>
      <c r="B255" s="10" t="s">
        <v>333</v>
      </c>
      <c r="C255" s="10" t="s">
        <v>3826</v>
      </c>
      <c r="E255" s="27" t="s">
        <v>3827</v>
      </c>
      <c r="F255" s="28" t="s">
        <v>67</v>
      </c>
      <c r="G255" s="29">
        <v>1</v>
      </c>
      <c r="H255" s="28">
        <v>0.12303</v>
      </c>
      <c r="I255" s="28">
        <f>ROUND(G255*H255,6)</f>
        <v>0.12303</v>
      </c>
      <c r="L255" s="30">
        <v>0</v>
      </c>
      <c r="M255" s="31">
        <f>ROUND(ROUND(L255,2)*ROUND(G255,3),2)</f>
        <v>0</v>
      </c>
      <c r="N255" s="28" t="s">
        <v>52</v>
      </c>
      <c r="O255">
        <f>(M255*21)/100</f>
        <v>0</v>
      </c>
      <c r="P255" t="s">
        <v>47</v>
      </c>
    </row>
    <row r="256" spans="1:5" ht="13.2" customHeight="1">
      <c r="A256" s="32" t="s">
        <v>48</v>
      </c>
      <c r="E256" s="33" t="s">
        <v>3827</v>
      </c>
    </row>
    <row r="257" spans="1:5" ht="13.2" customHeight="1">
      <c r="A257" s="32" t="s">
        <v>49</v>
      </c>
      <c r="E257" s="34" t="s">
        <v>43</v>
      </c>
    </row>
    <row r="258" ht="13.2" customHeight="1">
      <c r="E258" s="33" t="s">
        <v>3828</v>
      </c>
    </row>
    <row r="259" spans="1:16" ht="13.2" customHeight="1">
      <c r="A259" t="s">
        <v>40</v>
      </c>
      <c r="B259" s="10" t="s">
        <v>293</v>
      </c>
      <c r="C259" s="10" t="s">
        <v>3674</v>
      </c>
      <c r="E259" s="27" t="s">
        <v>3675</v>
      </c>
      <c r="F259" s="28" t="s">
        <v>81</v>
      </c>
      <c r="G259" s="29">
        <v>14.4</v>
      </c>
      <c r="H259" s="28">
        <v>0.00019</v>
      </c>
      <c r="I259" s="28">
        <f>ROUND(G259*H259,6)</f>
        <v>0.002736</v>
      </c>
      <c r="L259" s="30">
        <v>0</v>
      </c>
      <c r="M259" s="31">
        <f>ROUND(ROUND(L259,2)*ROUND(G259,3),2)</f>
        <v>0</v>
      </c>
      <c r="N259" s="28" t="s">
        <v>52</v>
      </c>
      <c r="O259">
        <f>(M259*21)/100</f>
        <v>0</v>
      </c>
      <c r="P259" t="s">
        <v>47</v>
      </c>
    </row>
    <row r="260" spans="1:5" ht="13.2" customHeight="1">
      <c r="A260" s="32" t="s">
        <v>48</v>
      </c>
      <c r="E260" s="33" t="s">
        <v>3675</v>
      </c>
    </row>
    <row r="261" spans="1:5" ht="26.4" customHeight="1">
      <c r="A261" s="32" t="s">
        <v>49</v>
      </c>
      <c r="E261" s="34" t="s">
        <v>3829</v>
      </c>
    </row>
    <row r="262" ht="13.2" customHeight="1">
      <c r="E262" s="33" t="s">
        <v>43</v>
      </c>
    </row>
    <row r="263" spans="1:16" ht="13.2" customHeight="1">
      <c r="A263" t="s">
        <v>40</v>
      </c>
      <c r="B263" s="10" t="s">
        <v>345</v>
      </c>
      <c r="C263" s="10" t="s">
        <v>3381</v>
      </c>
      <c r="E263" s="27" t="s">
        <v>3382</v>
      </c>
      <c r="F263" s="28" t="s">
        <v>81</v>
      </c>
      <c r="G263" s="29">
        <v>14.4</v>
      </c>
      <c r="H263" s="28">
        <v>9E-05</v>
      </c>
      <c r="I263" s="28">
        <f>ROUND(G263*H263,6)</f>
        <v>0.001296</v>
      </c>
      <c r="L263" s="30">
        <v>0</v>
      </c>
      <c r="M263" s="31">
        <f>ROUND(ROUND(L263,2)*ROUND(G263,3),2)</f>
        <v>0</v>
      </c>
      <c r="N263" s="28" t="s">
        <v>52</v>
      </c>
      <c r="O263">
        <f>(M263*21)/100</f>
        <v>0</v>
      </c>
      <c r="P263" t="s">
        <v>47</v>
      </c>
    </row>
    <row r="264" spans="1:5" ht="13.2" customHeight="1">
      <c r="A264" s="32" t="s">
        <v>48</v>
      </c>
      <c r="E264" s="33" t="s">
        <v>3382</v>
      </c>
    </row>
    <row r="265" spans="1:5" ht="26.4" customHeight="1">
      <c r="A265" s="32" t="s">
        <v>49</v>
      </c>
      <c r="E265" s="34" t="s">
        <v>3829</v>
      </c>
    </row>
    <row r="266" ht="13.2" customHeight="1">
      <c r="E266" s="33" t="s">
        <v>43</v>
      </c>
    </row>
    <row r="267" spans="1:16" ht="13.2" customHeight="1">
      <c r="A267" t="s">
        <v>40</v>
      </c>
      <c r="B267" s="10" t="s">
        <v>296</v>
      </c>
      <c r="C267" s="10" t="s">
        <v>3830</v>
      </c>
      <c r="E267" s="27" t="s">
        <v>3831</v>
      </c>
      <c r="F267" s="28" t="s">
        <v>67</v>
      </c>
      <c r="G267" s="29">
        <v>4</v>
      </c>
      <c r="H267" s="28">
        <v>8E-05</v>
      </c>
      <c r="I267" s="28">
        <f>ROUND(G267*H267,6)</f>
        <v>0.00032</v>
      </c>
      <c r="L267" s="30">
        <v>0</v>
      </c>
      <c r="M267" s="31">
        <f>ROUND(ROUND(L267,2)*ROUND(G267,3),2)</f>
        <v>0</v>
      </c>
      <c r="N267" s="28" t="s">
        <v>52</v>
      </c>
      <c r="O267">
        <f>(M267*21)/100</f>
        <v>0</v>
      </c>
      <c r="P267" t="s">
        <v>47</v>
      </c>
    </row>
    <row r="268" spans="1:5" ht="13.2" customHeight="1">
      <c r="A268" s="32" t="s">
        <v>48</v>
      </c>
      <c r="E268" s="33" t="s">
        <v>3831</v>
      </c>
    </row>
    <row r="269" spans="1:5" ht="13.2" customHeight="1">
      <c r="A269" s="32" t="s">
        <v>49</v>
      </c>
      <c r="E269" s="34" t="s">
        <v>43</v>
      </c>
    </row>
    <row r="270" ht="13.2" customHeight="1">
      <c r="E270" s="33" t="s">
        <v>43</v>
      </c>
    </row>
    <row r="271" spans="1:16" ht="13.2" customHeight="1">
      <c r="A271" t="s">
        <v>40</v>
      </c>
      <c r="B271" s="10" t="s">
        <v>350</v>
      </c>
      <c r="C271" s="10" t="s">
        <v>3832</v>
      </c>
      <c r="E271" s="27" t="s">
        <v>3833</v>
      </c>
      <c r="F271" s="28" t="s">
        <v>67</v>
      </c>
      <c r="G271" s="29">
        <v>2</v>
      </c>
      <c r="H271" s="28">
        <v>0.00078</v>
      </c>
      <c r="I271" s="28">
        <f>ROUND(G271*H271,6)</f>
        <v>0.00156</v>
      </c>
      <c r="L271" s="30">
        <v>0</v>
      </c>
      <c r="M271" s="31">
        <f>ROUND(ROUND(L271,2)*ROUND(G271,3),2)</f>
        <v>0</v>
      </c>
      <c r="N271" s="28" t="s">
        <v>52</v>
      </c>
      <c r="O271">
        <f>(M271*21)/100</f>
        <v>0</v>
      </c>
      <c r="P271" t="s">
        <v>47</v>
      </c>
    </row>
    <row r="272" spans="1:5" ht="13.2" customHeight="1">
      <c r="A272" s="32" t="s">
        <v>48</v>
      </c>
      <c r="E272" s="33" t="s">
        <v>3833</v>
      </c>
    </row>
    <row r="273" spans="1:5" ht="13.2" customHeight="1">
      <c r="A273" s="32" t="s">
        <v>49</v>
      </c>
      <c r="E273" s="34" t="s">
        <v>43</v>
      </c>
    </row>
    <row r="274" ht="13.2" customHeight="1">
      <c r="E274" s="33" t="s">
        <v>3683</v>
      </c>
    </row>
    <row r="275" spans="1:16" ht="13.2" customHeight="1">
      <c r="A275" t="s">
        <v>40</v>
      </c>
      <c r="B275" s="10" t="s">
        <v>355</v>
      </c>
      <c r="C275" s="10" t="s">
        <v>3834</v>
      </c>
      <c r="E275" s="27" t="s">
        <v>3835</v>
      </c>
      <c r="F275" s="28" t="s">
        <v>81</v>
      </c>
      <c r="G275" s="29">
        <v>8.5</v>
      </c>
      <c r="H275" s="28">
        <v>0.00047</v>
      </c>
      <c r="I275" s="28">
        <f>ROUND(G275*H275,6)</f>
        <v>0.003995</v>
      </c>
      <c r="L275" s="30">
        <v>0</v>
      </c>
      <c r="M275" s="31">
        <f>ROUND(ROUND(L275,2)*ROUND(G275,3),2)</f>
        <v>0</v>
      </c>
      <c r="N275" s="28" t="s">
        <v>52</v>
      </c>
      <c r="O275">
        <f>(M275*21)/100</f>
        <v>0</v>
      </c>
      <c r="P275" t="s">
        <v>47</v>
      </c>
    </row>
    <row r="276" spans="1:5" ht="13.2" customHeight="1">
      <c r="A276" s="32" t="s">
        <v>48</v>
      </c>
      <c r="E276" s="33" t="s">
        <v>3835</v>
      </c>
    </row>
    <row r="277" spans="1:5" ht="13.2" customHeight="1">
      <c r="A277" s="32" t="s">
        <v>49</v>
      </c>
      <c r="E277" s="34" t="s">
        <v>43</v>
      </c>
    </row>
    <row r="278" ht="13.2" customHeight="1">
      <c r="E278" s="33" t="s">
        <v>43</v>
      </c>
    </row>
    <row r="279" spans="1:13" ht="13.2" customHeight="1">
      <c r="A279" t="s">
        <v>37</v>
      </c>
      <c r="C279" s="11" t="s">
        <v>78</v>
      </c>
      <c r="E279" s="35" t="s">
        <v>1246</v>
      </c>
      <c r="J279" s="31">
        <f>0</f>
        <v>0</v>
      </c>
      <c r="K279" s="31">
        <f>0</f>
        <v>0</v>
      </c>
      <c r="L279" s="31">
        <f>0+L280+L284+L288+L292+L296+L300+L304+L308+L312+L316+L320</f>
        <v>0</v>
      </c>
      <c r="M279" s="31">
        <f>0+M280+M284+M288+M292+M296+M300+M304+M308+M312+M316+M320</f>
        <v>0</v>
      </c>
    </row>
    <row r="280" spans="1:16" ht="13.2" customHeight="1">
      <c r="A280" t="s">
        <v>40</v>
      </c>
      <c r="B280" s="10" t="s">
        <v>364</v>
      </c>
      <c r="C280" s="10" t="s">
        <v>3836</v>
      </c>
      <c r="E280" s="27" t="s">
        <v>3837</v>
      </c>
      <c r="F280" s="28" t="s">
        <v>67</v>
      </c>
      <c r="G280" s="29">
        <v>2</v>
      </c>
      <c r="H280" s="28">
        <v>0.0411</v>
      </c>
      <c r="I280" s="28">
        <f>ROUND(G280*H280,6)</f>
        <v>0.0822</v>
      </c>
      <c r="L280" s="30">
        <v>0</v>
      </c>
      <c r="M280" s="31">
        <f>ROUND(ROUND(L280,2)*ROUND(G280,3),2)</f>
        <v>0</v>
      </c>
      <c r="N280" s="28" t="s">
        <v>52</v>
      </c>
      <c r="O280">
        <f>(M280*21)/100</f>
        <v>0</v>
      </c>
      <c r="P280" t="s">
        <v>47</v>
      </c>
    </row>
    <row r="281" spans="1:5" ht="13.2" customHeight="1">
      <c r="A281" s="32" t="s">
        <v>48</v>
      </c>
      <c r="E281" s="33" t="s">
        <v>3837</v>
      </c>
    </row>
    <row r="282" spans="1:5" ht="13.2" customHeight="1">
      <c r="A282" s="32" t="s">
        <v>49</v>
      </c>
      <c r="E282" s="34" t="s">
        <v>43</v>
      </c>
    </row>
    <row r="283" ht="13.2" customHeight="1">
      <c r="E283" s="33" t="s">
        <v>43</v>
      </c>
    </row>
    <row r="284" spans="1:16" ht="13.2" customHeight="1">
      <c r="A284" t="s">
        <v>40</v>
      </c>
      <c r="B284" s="10" t="s">
        <v>300</v>
      </c>
      <c r="C284" s="10" t="s">
        <v>3688</v>
      </c>
      <c r="E284" s="27" t="s">
        <v>3689</v>
      </c>
      <c r="F284" s="28" t="s">
        <v>81</v>
      </c>
      <c r="G284" s="29">
        <v>4</v>
      </c>
      <c r="H284" s="28">
        <v>0.20219</v>
      </c>
      <c r="I284" s="28">
        <f>ROUND(G284*H284,6)</f>
        <v>0.80876</v>
      </c>
      <c r="L284" s="30">
        <v>0</v>
      </c>
      <c r="M284" s="31">
        <f>ROUND(ROUND(L284,2)*ROUND(G284,3),2)</f>
        <v>0</v>
      </c>
      <c r="N284" s="28" t="s">
        <v>52</v>
      </c>
      <c r="O284">
        <f>(M284*21)/100</f>
        <v>0</v>
      </c>
      <c r="P284" t="s">
        <v>47</v>
      </c>
    </row>
    <row r="285" spans="1:5" ht="13.2" customHeight="1">
      <c r="A285" s="32" t="s">
        <v>48</v>
      </c>
      <c r="E285" s="33" t="s">
        <v>3690</v>
      </c>
    </row>
    <row r="286" spans="1:5" ht="13.2" customHeight="1">
      <c r="A286" s="32" t="s">
        <v>49</v>
      </c>
      <c r="E286" s="34" t="s">
        <v>43</v>
      </c>
    </row>
    <row r="287" ht="13.2" customHeight="1">
      <c r="E287" s="33" t="s">
        <v>3691</v>
      </c>
    </row>
    <row r="288" spans="1:16" ht="13.2" customHeight="1">
      <c r="A288" t="s">
        <v>40</v>
      </c>
      <c r="B288" s="10" t="s">
        <v>367</v>
      </c>
      <c r="C288" s="10" t="s">
        <v>3692</v>
      </c>
      <c r="E288" s="27" t="s">
        <v>3693</v>
      </c>
      <c r="F288" s="28" t="s">
        <v>81</v>
      </c>
      <c r="G288" s="29">
        <v>24.4</v>
      </c>
      <c r="H288" s="28">
        <v>0</v>
      </c>
      <c r="I288" s="28">
        <f>ROUND(G288*H288,6)</f>
        <v>0</v>
      </c>
      <c r="L288" s="30">
        <v>0</v>
      </c>
      <c r="M288" s="31">
        <f>ROUND(ROUND(L288,2)*ROUND(G288,3),2)</f>
        <v>0</v>
      </c>
      <c r="N288" s="28" t="s">
        <v>52</v>
      </c>
      <c r="O288">
        <f>(M288*21)/100</f>
        <v>0</v>
      </c>
      <c r="P288" t="s">
        <v>47</v>
      </c>
    </row>
    <row r="289" spans="1:5" ht="13.2" customHeight="1">
      <c r="A289" s="32" t="s">
        <v>48</v>
      </c>
      <c r="E289" s="33" t="s">
        <v>3693</v>
      </c>
    </row>
    <row r="290" spans="1:5" ht="39.6" customHeight="1">
      <c r="A290" s="32" t="s">
        <v>49</v>
      </c>
      <c r="E290" s="34" t="s">
        <v>3838</v>
      </c>
    </row>
    <row r="291" ht="13.2" customHeight="1">
      <c r="E291" s="33" t="s">
        <v>3695</v>
      </c>
    </row>
    <row r="292" spans="1:16" ht="13.2" customHeight="1">
      <c r="A292" t="s">
        <v>40</v>
      </c>
      <c r="B292" s="10" t="s">
        <v>370</v>
      </c>
      <c r="C292" s="10" t="s">
        <v>3696</v>
      </c>
      <c r="E292" s="27" t="s">
        <v>3697</v>
      </c>
      <c r="F292" s="28" t="s">
        <v>81</v>
      </c>
      <c r="G292" s="29">
        <v>3</v>
      </c>
      <c r="H292" s="28">
        <v>0</v>
      </c>
      <c r="I292" s="28">
        <f>ROUND(G292*H292,6)</f>
        <v>0</v>
      </c>
      <c r="L292" s="30">
        <v>0</v>
      </c>
      <c r="M292" s="31">
        <f>ROUND(ROUND(L292,2)*ROUND(G292,3),2)</f>
        <v>0</v>
      </c>
      <c r="N292" s="28" t="s">
        <v>52</v>
      </c>
      <c r="O292">
        <f>(M292*21)/100</f>
        <v>0</v>
      </c>
      <c r="P292" t="s">
        <v>47</v>
      </c>
    </row>
    <row r="293" spans="1:5" ht="13.2" customHeight="1">
      <c r="A293" s="32" t="s">
        <v>48</v>
      </c>
      <c r="E293" s="33" t="s">
        <v>3697</v>
      </c>
    </row>
    <row r="294" spans="1:5" ht="13.2" customHeight="1">
      <c r="A294" s="32" t="s">
        <v>49</v>
      </c>
      <c r="E294" s="34" t="s">
        <v>43</v>
      </c>
    </row>
    <row r="295" ht="13.2" customHeight="1">
      <c r="E295" s="33" t="s">
        <v>3695</v>
      </c>
    </row>
    <row r="296" spans="1:16" ht="13.2" customHeight="1">
      <c r="A296" t="s">
        <v>40</v>
      </c>
      <c r="B296" s="10" t="s">
        <v>374</v>
      </c>
      <c r="C296" s="10" t="s">
        <v>3698</v>
      </c>
      <c r="E296" s="27" t="s">
        <v>3699</v>
      </c>
      <c r="F296" s="28" t="s">
        <v>81</v>
      </c>
      <c r="G296" s="29">
        <v>24.4</v>
      </c>
      <c r="H296" s="28">
        <v>0</v>
      </c>
      <c r="I296" s="28">
        <f>ROUND(G296*H296,6)</f>
        <v>0</v>
      </c>
      <c r="L296" s="30">
        <v>0</v>
      </c>
      <c r="M296" s="31">
        <f>ROUND(ROUND(L296,2)*ROUND(G296,3),2)</f>
        <v>0</v>
      </c>
      <c r="N296" s="28" t="s">
        <v>52</v>
      </c>
      <c r="O296">
        <f>(M296*21)/100</f>
        <v>0</v>
      </c>
      <c r="P296" t="s">
        <v>47</v>
      </c>
    </row>
    <row r="297" spans="1:5" ht="13.2" customHeight="1">
      <c r="A297" s="32" t="s">
        <v>48</v>
      </c>
      <c r="E297" s="33" t="s">
        <v>3699</v>
      </c>
    </row>
    <row r="298" spans="1:5" ht="39.6" customHeight="1">
      <c r="A298" s="32" t="s">
        <v>49</v>
      </c>
      <c r="E298" s="34" t="s">
        <v>3838</v>
      </c>
    </row>
    <row r="299" ht="13.2" customHeight="1">
      <c r="E299" s="33" t="s">
        <v>3695</v>
      </c>
    </row>
    <row r="300" spans="1:16" ht="13.2" customHeight="1">
      <c r="A300" t="s">
        <v>40</v>
      </c>
      <c r="B300" s="10" t="s">
        <v>378</v>
      </c>
      <c r="C300" s="10" t="s">
        <v>3701</v>
      </c>
      <c r="E300" s="27" t="s">
        <v>3702</v>
      </c>
      <c r="F300" s="28" t="s">
        <v>81</v>
      </c>
      <c r="G300" s="29">
        <v>3</v>
      </c>
      <c r="H300" s="28">
        <v>0</v>
      </c>
      <c r="I300" s="28">
        <f>ROUND(G300*H300,6)</f>
        <v>0</v>
      </c>
      <c r="L300" s="30">
        <v>0</v>
      </c>
      <c r="M300" s="31">
        <f>ROUND(ROUND(L300,2)*ROUND(G300,3),2)</f>
        <v>0</v>
      </c>
      <c r="N300" s="28" t="s">
        <v>52</v>
      </c>
      <c r="O300">
        <f>(M300*21)/100</f>
        <v>0</v>
      </c>
      <c r="P300" t="s">
        <v>47</v>
      </c>
    </row>
    <row r="301" spans="1:5" ht="13.2" customHeight="1">
      <c r="A301" s="32" t="s">
        <v>48</v>
      </c>
      <c r="E301" s="33" t="s">
        <v>3702</v>
      </c>
    </row>
    <row r="302" spans="1:5" ht="13.2" customHeight="1">
      <c r="A302" s="32" t="s">
        <v>49</v>
      </c>
      <c r="E302" s="34" t="s">
        <v>43</v>
      </c>
    </row>
    <row r="303" ht="13.2" customHeight="1">
      <c r="E303" s="33" t="s">
        <v>3703</v>
      </c>
    </row>
    <row r="304" spans="1:16" ht="13.2" customHeight="1">
      <c r="A304" t="s">
        <v>40</v>
      </c>
      <c r="B304" s="10" t="s">
        <v>382</v>
      </c>
      <c r="C304" s="10" t="s">
        <v>3839</v>
      </c>
      <c r="E304" s="27" t="s">
        <v>3840</v>
      </c>
      <c r="F304" s="28" t="s">
        <v>81</v>
      </c>
      <c r="G304" s="29">
        <v>24.4</v>
      </c>
      <c r="H304" s="28">
        <v>0</v>
      </c>
      <c r="I304" s="28">
        <f>ROUND(G304*H304,6)</f>
        <v>0</v>
      </c>
      <c r="L304" s="30">
        <v>0</v>
      </c>
      <c r="M304" s="31">
        <f>ROUND(ROUND(L304,2)*ROUND(G304,3),2)</f>
        <v>0</v>
      </c>
      <c r="N304" s="28" t="s">
        <v>52</v>
      </c>
      <c r="O304">
        <f>(M304*21)/100</f>
        <v>0</v>
      </c>
      <c r="P304" t="s">
        <v>47</v>
      </c>
    </row>
    <row r="305" spans="1:5" ht="13.2" customHeight="1">
      <c r="A305" s="32" t="s">
        <v>48</v>
      </c>
      <c r="E305" s="33" t="s">
        <v>3840</v>
      </c>
    </row>
    <row r="306" spans="1:5" ht="13.2" customHeight="1">
      <c r="A306" s="32" t="s">
        <v>49</v>
      </c>
      <c r="E306" s="34" t="s">
        <v>43</v>
      </c>
    </row>
    <row r="307" ht="13.2" customHeight="1">
      <c r="E307" s="33" t="s">
        <v>3703</v>
      </c>
    </row>
    <row r="308" spans="1:16" ht="13.2" customHeight="1">
      <c r="A308" t="s">
        <v>40</v>
      </c>
      <c r="B308" s="10" t="s">
        <v>403</v>
      </c>
      <c r="C308" s="10" t="s">
        <v>3707</v>
      </c>
      <c r="E308" s="27" t="s">
        <v>3708</v>
      </c>
      <c r="F308" s="28" t="s">
        <v>81</v>
      </c>
      <c r="G308" s="29">
        <v>3</v>
      </c>
      <c r="H308" s="28">
        <v>2E-05</v>
      </c>
      <c r="I308" s="28">
        <f>ROUND(G308*H308,6)</f>
        <v>6E-05</v>
      </c>
      <c r="L308" s="30">
        <v>0</v>
      </c>
      <c r="M308" s="31">
        <f>ROUND(ROUND(L308,2)*ROUND(G308,3),2)</f>
        <v>0</v>
      </c>
      <c r="N308" s="28" t="s">
        <v>52</v>
      </c>
      <c r="O308">
        <f>(M308*21)/100</f>
        <v>0</v>
      </c>
      <c r="P308" t="s">
        <v>47</v>
      </c>
    </row>
    <row r="309" spans="1:5" ht="13.2" customHeight="1">
      <c r="A309" s="32" t="s">
        <v>48</v>
      </c>
      <c r="E309" s="33" t="s">
        <v>3708</v>
      </c>
    </row>
    <row r="310" spans="1:5" ht="13.2" customHeight="1">
      <c r="A310" s="32" t="s">
        <v>49</v>
      </c>
      <c r="E310" s="34" t="s">
        <v>43</v>
      </c>
    </row>
    <row r="311" ht="13.2" customHeight="1">
      <c r="E311" s="33" t="s">
        <v>3703</v>
      </c>
    </row>
    <row r="312" spans="1:16" ht="13.2" customHeight="1">
      <c r="A312" t="s">
        <v>40</v>
      </c>
      <c r="B312" s="10" t="s">
        <v>409</v>
      </c>
      <c r="C312" s="10" t="s">
        <v>3709</v>
      </c>
      <c r="E312" s="27" t="s">
        <v>3710</v>
      </c>
      <c r="F312" s="28" t="s">
        <v>81</v>
      </c>
      <c r="G312" s="29">
        <v>24.4</v>
      </c>
      <c r="H312" s="28">
        <v>3E-05</v>
      </c>
      <c r="I312" s="28">
        <f>ROUND(G312*H312,6)</f>
        <v>0.000732</v>
      </c>
      <c r="L312" s="30">
        <v>0</v>
      </c>
      <c r="M312" s="31">
        <f>ROUND(ROUND(L312,2)*ROUND(G312,3),2)</f>
        <v>0</v>
      </c>
      <c r="N312" s="28" t="s">
        <v>52</v>
      </c>
      <c r="O312">
        <f>(M312*21)/100</f>
        <v>0</v>
      </c>
      <c r="P312" t="s">
        <v>47</v>
      </c>
    </row>
    <row r="313" spans="1:5" ht="13.2" customHeight="1">
      <c r="A313" s="32" t="s">
        <v>48</v>
      </c>
      <c r="E313" s="33" t="s">
        <v>3710</v>
      </c>
    </row>
    <row r="314" spans="1:5" ht="13.2" customHeight="1">
      <c r="A314" s="32" t="s">
        <v>49</v>
      </c>
      <c r="E314" s="34" t="s">
        <v>43</v>
      </c>
    </row>
    <row r="315" ht="13.2" customHeight="1">
      <c r="E315" s="33" t="s">
        <v>3703</v>
      </c>
    </row>
    <row r="316" spans="1:16" ht="13.2" customHeight="1">
      <c r="A316" t="s">
        <v>40</v>
      </c>
      <c r="B316" s="10" t="s">
        <v>414</v>
      </c>
      <c r="C316" s="10" t="s">
        <v>3711</v>
      </c>
      <c r="E316" s="27" t="s">
        <v>3712</v>
      </c>
      <c r="F316" s="28" t="s">
        <v>67</v>
      </c>
      <c r="G316" s="29">
        <v>1</v>
      </c>
      <c r="H316" s="28">
        <v>1.61679</v>
      </c>
      <c r="I316" s="28">
        <f>ROUND(G316*H316,6)</f>
        <v>1.61679</v>
      </c>
      <c r="L316" s="30">
        <v>0</v>
      </c>
      <c r="M316" s="31">
        <f>ROUND(ROUND(L316,2)*ROUND(G316,3),2)</f>
        <v>0</v>
      </c>
      <c r="N316" s="28" t="s">
        <v>52</v>
      </c>
      <c r="O316">
        <f>(M316*21)/100</f>
        <v>0</v>
      </c>
      <c r="P316" t="s">
        <v>47</v>
      </c>
    </row>
    <row r="317" spans="1:5" ht="13.2" customHeight="1">
      <c r="A317" s="32" t="s">
        <v>48</v>
      </c>
      <c r="E317" s="33" t="s">
        <v>3712</v>
      </c>
    </row>
    <row r="318" spans="1:5" ht="13.2" customHeight="1">
      <c r="A318" s="32" t="s">
        <v>49</v>
      </c>
      <c r="E318" s="34" t="s">
        <v>43</v>
      </c>
    </row>
    <row r="319" ht="13.2" customHeight="1">
      <c r="E319" s="33" t="s">
        <v>3713</v>
      </c>
    </row>
    <row r="320" spans="1:16" ht="13.2" customHeight="1">
      <c r="A320" t="s">
        <v>40</v>
      </c>
      <c r="B320" s="10" t="s">
        <v>419</v>
      </c>
      <c r="C320" s="10" t="s">
        <v>3717</v>
      </c>
      <c r="E320" s="27" t="s">
        <v>3718</v>
      </c>
      <c r="F320" s="28" t="s">
        <v>67</v>
      </c>
      <c r="G320" s="29">
        <v>1</v>
      </c>
      <c r="H320" s="28">
        <v>0</v>
      </c>
      <c r="I320" s="28">
        <f>ROUND(G320*H320,6)</f>
        <v>0</v>
      </c>
      <c r="L320" s="30">
        <v>0</v>
      </c>
      <c r="M320" s="31">
        <f>ROUND(ROUND(L320,2)*ROUND(G320,3),2)</f>
        <v>0</v>
      </c>
      <c r="N320" s="28" t="s">
        <v>52</v>
      </c>
      <c r="O320">
        <f>(M320*21)/100</f>
        <v>0</v>
      </c>
      <c r="P320" t="s">
        <v>47</v>
      </c>
    </row>
    <row r="321" spans="1:5" ht="13.2" customHeight="1">
      <c r="A321" s="32" t="s">
        <v>48</v>
      </c>
      <c r="E321" s="33" t="s">
        <v>3719</v>
      </c>
    </row>
    <row r="322" spans="1:5" ht="13.2" customHeight="1">
      <c r="A322" s="32" t="s">
        <v>49</v>
      </c>
      <c r="E322" s="34" t="s">
        <v>43</v>
      </c>
    </row>
    <row r="323" ht="13.2" customHeight="1">
      <c r="E323" s="33" t="s">
        <v>43</v>
      </c>
    </row>
    <row r="324" spans="1:13" ht="13.2" customHeight="1">
      <c r="A324" t="s">
        <v>37</v>
      </c>
      <c r="C324" s="11" t="s">
        <v>1934</v>
      </c>
      <c r="E324" s="35" t="s">
        <v>1935</v>
      </c>
      <c r="J324" s="31">
        <f>0</f>
        <v>0</v>
      </c>
      <c r="K324" s="31">
        <f>0</f>
        <v>0</v>
      </c>
      <c r="L324" s="31">
        <f>0+L325+L329+L333+L337+L341+L345</f>
        <v>0</v>
      </c>
      <c r="M324" s="31">
        <f>0+M325+M329+M333+M337+M341+M345</f>
        <v>0</v>
      </c>
    </row>
    <row r="325" spans="1:16" ht="13.2" customHeight="1">
      <c r="A325" t="s">
        <v>40</v>
      </c>
      <c r="B325" s="10" t="s">
        <v>423</v>
      </c>
      <c r="C325" s="10" t="s">
        <v>3726</v>
      </c>
      <c r="E325" s="27" t="s">
        <v>3727</v>
      </c>
      <c r="F325" s="28" t="s">
        <v>148</v>
      </c>
      <c r="G325" s="29">
        <v>12.222</v>
      </c>
      <c r="H325" s="28">
        <v>0</v>
      </c>
      <c r="I325" s="28">
        <f>ROUND(G325*H325,6)</f>
        <v>0</v>
      </c>
      <c r="L325" s="30">
        <v>0</v>
      </c>
      <c r="M325" s="31">
        <f>ROUND(ROUND(L325,2)*ROUND(G325,3),2)</f>
        <v>0</v>
      </c>
      <c r="N325" s="28" t="s">
        <v>52</v>
      </c>
      <c r="O325">
        <f>(M325*21)/100</f>
        <v>0</v>
      </c>
      <c r="P325" t="s">
        <v>47</v>
      </c>
    </row>
    <row r="326" spans="1:5" ht="13.2" customHeight="1">
      <c r="A326" s="32" t="s">
        <v>48</v>
      </c>
      <c r="E326" s="33" t="s">
        <v>3727</v>
      </c>
    </row>
    <row r="327" spans="1:5" ht="52.8" customHeight="1">
      <c r="A327" s="32" t="s">
        <v>49</v>
      </c>
      <c r="E327" s="34" t="s">
        <v>3841</v>
      </c>
    </row>
    <row r="328" ht="13.2" customHeight="1">
      <c r="E328" s="33" t="s">
        <v>3729</v>
      </c>
    </row>
    <row r="329" spans="1:16" ht="13.2" customHeight="1">
      <c r="A329" t="s">
        <v>40</v>
      </c>
      <c r="B329" s="10" t="s">
        <v>427</v>
      </c>
      <c r="C329" s="10" t="s">
        <v>3730</v>
      </c>
      <c r="E329" s="27" t="s">
        <v>3731</v>
      </c>
      <c r="F329" s="28" t="s">
        <v>148</v>
      </c>
      <c r="G329" s="29">
        <v>125.145</v>
      </c>
      <c r="H329" s="28">
        <v>0</v>
      </c>
      <c r="I329" s="28">
        <f>ROUND(G329*H329,6)</f>
        <v>0</v>
      </c>
      <c r="L329" s="30">
        <v>0</v>
      </c>
      <c r="M329" s="31">
        <f>ROUND(ROUND(L329,2)*ROUND(G329,3),2)</f>
        <v>0</v>
      </c>
      <c r="N329" s="28" t="s">
        <v>52</v>
      </c>
      <c r="O329">
        <f>(M329*21)/100</f>
        <v>0</v>
      </c>
      <c r="P329" t="s">
        <v>47</v>
      </c>
    </row>
    <row r="330" spans="1:5" ht="13.2" customHeight="1">
      <c r="A330" s="32" t="s">
        <v>48</v>
      </c>
      <c r="E330" s="33" t="s">
        <v>3731</v>
      </c>
    </row>
    <row r="331" spans="1:5" ht="26.4" customHeight="1">
      <c r="A331" s="32" t="s">
        <v>49</v>
      </c>
      <c r="E331" s="34" t="s">
        <v>3842</v>
      </c>
    </row>
    <row r="332" ht="13.2" customHeight="1">
      <c r="E332" s="33" t="s">
        <v>3729</v>
      </c>
    </row>
    <row r="333" spans="1:16" ht="13.2" customHeight="1">
      <c r="A333" t="s">
        <v>40</v>
      </c>
      <c r="B333" s="10" t="s">
        <v>397</v>
      </c>
      <c r="C333" s="10" t="s">
        <v>3733</v>
      </c>
      <c r="E333" s="27" t="s">
        <v>3734</v>
      </c>
      <c r="F333" s="28" t="s">
        <v>148</v>
      </c>
      <c r="G333" s="29">
        <v>13.905</v>
      </c>
      <c r="H333" s="28">
        <v>0</v>
      </c>
      <c r="I333" s="28">
        <f>ROUND(G333*H333,6)</f>
        <v>0</v>
      </c>
      <c r="L333" s="30">
        <v>0</v>
      </c>
      <c r="M333" s="31">
        <f>ROUND(ROUND(L333,2)*ROUND(G333,3),2)</f>
        <v>0</v>
      </c>
      <c r="N333" s="28" t="s">
        <v>52</v>
      </c>
      <c r="O333">
        <f>(M333*21)/100</f>
        <v>0</v>
      </c>
      <c r="P333" t="s">
        <v>47</v>
      </c>
    </row>
    <row r="334" spans="1:5" ht="13.2" customHeight="1">
      <c r="A334" s="32" t="s">
        <v>48</v>
      </c>
      <c r="E334" s="33" t="s">
        <v>3734</v>
      </c>
    </row>
    <row r="335" spans="1:5" ht="13.2" customHeight="1">
      <c r="A335" s="32" t="s">
        <v>49</v>
      </c>
      <c r="E335" s="34" t="s">
        <v>43</v>
      </c>
    </row>
    <row r="336" ht="13.2" customHeight="1">
      <c r="E336" s="33" t="s">
        <v>3736</v>
      </c>
    </row>
    <row r="337" spans="1:16" ht="13.2" customHeight="1">
      <c r="A337" t="s">
        <v>40</v>
      </c>
      <c r="B337" s="10" t="s">
        <v>430</v>
      </c>
      <c r="C337" s="10" t="s">
        <v>3737</v>
      </c>
      <c r="E337" s="27" t="s">
        <v>2125</v>
      </c>
      <c r="F337" s="28" t="s">
        <v>148</v>
      </c>
      <c r="G337" s="29">
        <v>3.876</v>
      </c>
      <c r="H337" s="28">
        <v>0</v>
      </c>
      <c r="I337" s="28">
        <f>ROUND(G337*H337,6)</f>
        <v>0</v>
      </c>
      <c r="L337" s="30">
        <v>0</v>
      </c>
      <c r="M337" s="31">
        <f>ROUND(ROUND(L337,2)*ROUND(G337,3),2)</f>
        <v>0</v>
      </c>
      <c r="N337" s="28" t="s">
        <v>52</v>
      </c>
      <c r="O337">
        <f>(M337*21)/100</f>
        <v>0</v>
      </c>
      <c r="P337" t="s">
        <v>47</v>
      </c>
    </row>
    <row r="338" spans="1:5" ht="13.2" customHeight="1">
      <c r="A338" s="32" t="s">
        <v>48</v>
      </c>
      <c r="E338" s="33" t="s">
        <v>2125</v>
      </c>
    </row>
    <row r="339" spans="1:5" ht="26.4" customHeight="1">
      <c r="A339" s="32" t="s">
        <v>49</v>
      </c>
      <c r="E339" s="34" t="s">
        <v>3843</v>
      </c>
    </row>
    <row r="340" ht="13.2" customHeight="1">
      <c r="E340" s="33" t="s">
        <v>3739</v>
      </c>
    </row>
    <row r="341" spans="1:16" ht="13.2" customHeight="1">
      <c r="A341" t="s">
        <v>40</v>
      </c>
      <c r="B341" s="10" t="s">
        <v>400</v>
      </c>
      <c r="C341" s="10" t="s">
        <v>3740</v>
      </c>
      <c r="E341" s="27" t="s">
        <v>3741</v>
      </c>
      <c r="F341" s="28" t="s">
        <v>148</v>
      </c>
      <c r="G341" s="29">
        <v>4.916</v>
      </c>
      <c r="H341" s="28">
        <v>0</v>
      </c>
      <c r="I341" s="28">
        <f>ROUND(G341*H341,6)</f>
        <v>0</v>
      </c>
      <c r="L341" s="30">
        <v>0</v>
      </c>
      <c r="M341" s="31">
        <f>ROUND(ROUND(L341,2)*ROUND(G341,3),2)</f>
        <v>0</v>
      </c>
      <c r="N341" s="28" t="s">
        <v>52</v>
      </c>
      <c r="O341">
        <f>(M341*21)/100</f>
        <v>0</v>
      </c>
      <c r="P341" t="s">
        <v>47</v>
      </c>
    </row>
    <row r="342" spans="1:5" ht="13.2" customHeight="1">
      <c r="A342" s="32" t="s">
        <v>48</v>
      </c>
      <c r="E342" s="33" t="s">
        <v>3741</v>
      </c>
    </row>
    <row r="343" spans="1:5" ht="26.4" customHeight="1">
      <c r="A343" s="32" t="s">
        <v>49</v>
      </c>
      <c r="E343" s="34" t="s">
        <v>3844</v>
      </c>
    </row>
    <row r="344" ht="13.2" customHeight="1">
      <c r="E344" s="33" t="s">
        <v>3739</v>
      </c>
    </row>
    <row r="345" spans="1:16" ht="13.2" customHeight="1">
      <c r="A345" t="s">
        <v>40</v>
      </c>
      <c r="B345" s="10" t="s">
        <v>433</v>
      </c>
      <c r="C345" s="10" t="s">
        <v>3743</v>
      </c>
      <c r="E345" s="27" t="s">
        <v>3744</v>
      </c>
      <c r="F345" s="28" t="s">
        <v>148</v>
      </c>
      <c r="G345" s="29">
        <v>3.43</v>
      </c>
      <c r="H345" s="28">
        <v>0</v>
      </c>
      <c r="I345" s="28">
        <f>ROUND(G345*H345,6)</f>
        <v>0</v>
      </c>
      <c r="L345" s="30">
        <v>0</v>
      </c>
      <c r="M345" s="31">
        <f>ROUND(ROUND(L345,2)*ROUND(G345,3),2)</f>
        <v>0</v>
      </c>
      <c r="N345" s="28" t="s">
        <v>52</v>
      </c>
      <c r="O345">
        <f>(M345*21)/100</f>
        <v>0</v>
      </c>
      <c r="P345" t="s">
        <v>47</v>
      </c>
    </row>
    <row r="346" spans="1:5" ht="13.2" customHeight="1">
      <c r="A346" s="32" t="s">
        <v>48</v>
      </c>
      <c r="E346" s="33" t="s">
        <v>3744</v>
      </c>
    </row>
    <row r="347" spans="1:5" ht="26.4" customHeight="1">
      <c r="A347" s="32" t="s">
        <v>49</v>
      </c>
      <c r="E347" s="34" t="s">
        <v>3845</v>
      </c>
    </row>
    <row r="348" ht="13.2" customHeight="1">
      <c r="E348" s="33" t="s">
        <v>3739</v>
      </c>
    </row>
    <row r="349" spans="1:13" ht="13.2" customHeight="1">
      <c r="A349" t="s">
        <v>37</v>
      </c>
      <c r="C349" s="11" t="s">
        <v>1262</v>
      </c>
      <c r="E349" s="35" t="s">
        <v>1263</v>
      </c>
      <c r="J349" s="31">
        <f>0</f>
        <v>0</v>
      </c>
      <c r="K349" s="31">
        <f>0</f>
        <v>0</v>
      </c>
      <c r="L349" s="31">
        <f>0+L350</f>
        <v>0</v>
      </c>
      <c r="M349" s="31">
        <f>0+M350</f>
        <v>0</v>
      </c>
    </row>
    <row r="350" spans="1:16" ht="13.2" customHeight="1">
      <c r="A350" t="s">
        <v>40</v>
      </c>
      <c r="B350" s="10" t="s">
        <v>437</v>
      </c>
      <c r="C350" s="10" t="s">
        <v>3416</v>
      </c>
      <c r="E350" s="27" t="s">
        <v>3417</v>
      </c>
      <c r="F350" s="28" t="s">
        <v>148</v>
      </c>
      <c r="G350" s="29">
        <v>33.542</v>
      </c>
      <c r="H350" s="28">
        <v>0</v>
      </c>
      <c r="I350" s="28">
        <f>ROUND(G350*H350,6)</f>
        <v>0</v>
      </c>
      <c r="L350" s="30">
        <v>0</v>
      </c>
      <c r="M350" s="31">
        <f>ROUND(ROUND(L350,2)*ROUND(G350,3),2)</f>
        <v>0</v>
      </c>
      <c r="N350" s="28" t="s">
        <v>52</v>
      </c>
      <c r="O350">
        <f>(M350*21)/100</f>
        <v>0</v>
      </c>
      <c r="P350" t="s">
        <v>47</v>
      </c>
    </row>
    <row r="351" spans="1:5" ht="13.2" customHeight="1">
      <c r="A351" s="32" t="s">
        <v>48</v>
      </c>
      <c r="E351" s="33" t="s">
        <v>3418</v>
      </c>
    </row>
    <row r="352" spans="1:5" ht="13.2" customHeight="1">
      <c r="A352" s="32" t="s">
        <v>49</v>
      </c>
      <c r="E352" s="34" t="s">
        <v>43</v>
      </c>
    </row>
    <row r="353" ht="13.2" customHeight="1">
      <c r="E353" s="33" t="s">
        <v>3419</v>
      </c>
    </row>
    <row r="354" spans="1:13" ht="13.2" customHeight="1">
      <c r="A354" t="s">
        <v>37</v>
      </c>
      <c r="C354" s="11" t="s">
        <v>1277</v>
      </c>
      <c r="E354" s="35" t="s">
        <v>1278</v>
      </c>
      <c r="J354" s="31">
        <f>0</f>
        <v>0</v>
      </c>
      <c r="K354" s="31">
        <f>0</f>
        <v>0</v>
      </c>
      <c r="L354" s="31">
        <f>0+L355</f>
        <v>0</v>
      </c>
      <c r="M354" s="31">
        <f>0+M355</f>
        <v>0</v>
      </c>
    </row>
    <row r="355" spans="1:16" ht="13.2" customHeight="1">
      <c r="A355" t="s">
        <v>40</v>
      </c>
      <c r="B355" s="10" t="s">
        <v>455</v>
      </c>
      <c r="C355" s="10" t="s">
        <v>2809</v>
      </c>
      <c r="E355" s="27" t="s">
        <v>2810</v>
      </c>
      <c r="F355" s="28" t="s">
        <v>1282</v>
      </c>
      <c r="G355" s="29">
        <v>4</v>
      </c>
      <c r="H355" s="28">
        <v>0</v>
      </c>
      <c r="I355" s="28">
        <f>ROUND(G355*H355,6)</f>
        <v>0</v>
      </c>
      <c r="L355" s="30">
        <v>0</v>
      </c>
      <c r="M355" s="31">
        <f>ROUND(ROUND(L355,2)*ROUND(G355,3),2)</f>
        <v>0</v>
      </c>
      <c r="N355" s="28" t="s">
        <v>52</v>
      </c>
      <c r="O355">
        <f>(M355*21)/100</f>
        <v>0</v>
      </c>
      <c r="P355" t="s">
        <v>47</v>
      </c>
    </row>
    <row r="356" spans="1:5" ht="13.2" customHeight="1">
      <c r="A356" s="32" t="s">
        <v>48</v>
      </c>
      <c r="E356" s="33" t="s">
        <v>2810</v>
      </c>
    </row>
    <row r="357" spans="1:5" ht="13.2" customHeight="1">
      <c r="A357" s="32" t="s">
        <v>49</v>
      </c>
      <c r="E357" s="34" t="s">
        <v>43</v>
      </c>
    </row>
    <row r="358" ht="13.2" customHeight="1">
      <c r="E358" s="33" t="s">
        <v>43</v>
      </c>
    </row>
    <row r="359" spans="1:13" ht="13.2" customHeight="1">
      <c r="A359" t="s">
        <v>37</v>
      </c>
      <c r="C359" s="11" t="s">
        <v>38</v>
      </c>
      <c r="E359" s="35" t="s">
        <v>39</v>
      </c>
      <c r="J359" s="31">
        <f>0</f>
        <v>0</v>
      </c>
      <c r="K359" s="31">
        <f>0</f>
        <v>0</v>
      </c>
      <c r="L359" s="31">
        <f>0+L360</f>
        <v>0</v>
      </c>
      <c r="M359" s="31">
        <f>0+M360</f>
        <v>0</v>
      </c>
    </row>
    <row r="360" spans="1:16" ht="13.2" customHeight="1">
      <c r="A360" t="s">
        <v>40</v>
      </c>
      <c r="B360" s="10" t="s">
        <v>461</v>
      </c>
      <c r="C360" s="10" t="s">
        <v>3846</v>
      </c>
      <c r="E360" s="27" t="s">
        <v>3847</v>
      </c>
      <c r="F360" s="28" t="s">
        <v>3428</v>
      </c>
      <c r="G360" s="29">
        <v>1</v>
      </c>
      <c r="H360" s="28">
        <v>0</v>
      </c>
      <c r="I360" s="28">
        <f>ROUND(G360*H360,6)</f>
        <v>0</v>
      </c>
      <c r="L360" s="30">
        <v>0</v>
      </c>
      <c r="M360" s="31">
        <f>ROUND(ROUND(L360,2)*ROUND(G360,3),2)</f>
        <v>0</v>
      </c>
      <c r="N360" s="28" t="s">
        <v>57</v>
      </c>
      <c r="O360">
        <f>(M360*21)/100</f>
        <v>0</v>
      </c>
      <c r="P360" t="s">
        <v>47</v>
      </c>
    </row>
    <row r="361" spans="1:5" ht="13.2" customHeight="1">
      <c r="A361" s="32" t="s">
        <v>48</v>
      </c>
      <c r="E361" s="33" t="s">
        <v>3847</v>
      </c>
    </row>
    <row r="362" spans="1:5" ht="13.2" customHeight="1">
      <c r="A362" s="32" t="s">
        <v>49</v>
      </c>
      <c r="E362" s="34" t="s">
        <v>43</v>
      </c>
    </row>
    <row r="363" ht="13.2" customHeight="1">
      <c r="E363" s="33" t="s">
        <v>43</v>
      </c>
    </row>
    <row r="364" spans="1:13" ht="13.2" customHeight="1">
      <c r="A364" t="s">
        <v>37</v>
      </c>
      <c r="C364" s="11" t="s">
        <v>94</v>
      </c>
      <c r="E364" s="35" t="s">
        <v>95</v>
      </c>
      <c r="J364" s="31">
        <f>0</f>
        <v>0</v>
      </c>
      <c r="K364" s="31">
        <f>0</f>
        <v>0</v>
      </c>
      <c r="L364" s="31">
        <f>0+L365</f>
        <v>0</v>
      </c>
      <c r="M364" s="31">
        <f>0+M365</f>
        <v>0</v>
      </c>
    </row>
    <row r="365" spans="1:16" ht="13.2" customHeight="1">
      <c r="A365" t="s">
        <v>40</v>
      </c>
      <c r="B365" s="10" t="s">
        <v>466</v>
      </c>
      <c r="C365" s="10" t="s">
        <v>3748</v>
      </c>
      <c r="E365" s="27" t="s">
        <v>3749</v>
      </c>
      <c r="F365" s="28" t="s">
        <v>3428</v>
      </c>
      <c r="G365" s="29">
        <v>1</v>
      </c>
      <c r="H365" s="28">
        <v>0</v>
      </c>
      <c r="I365" s="28">
        <f>ROUND(G365*H365,6)</f>
        <v>0</v>
      </c>
      <c r="L365" s="30">
        <v>0</v>
      </c>
      <c r="M365" s="31">
        <f>ROUND(ROUND(L365,2)*ROUND(G365,3),2)</f>
        <v>0</v>
      </c>
      <c r="N365" s="28" t="s">
        <v>57</v>
      </c>
      <c r="O365">
        <f>(M365*21)/100</f>
        <v>0</v>
      </c>
      <c r="P365" t="s">
        <v>47</v>
      </c>
    </row>
    <row r="366" spans="1:5" ht="13.2" customHeight="1">
      <c r="A366" s="32" t="s">
        <v>48</v>
      </c>
      <c r="E366" s="33" t="s">
        <v>3749</v>
      </c>
    </row>
    <row r="367" spans="1:5" ht="13.2" customHeight="1">
      <c r="A367" s="32" t="s">
        <v>49</v>
      </c>
      <c r="E367" s="34" t="s">
        <v>43</v>
      </c>
    </row>
    <row r="368" ht="13.2" customHeight="1">
      <c r="E368" s="33" t="s">
        <v>43</v>
      </c>
    </row>
    <row r="369" spans="1:13" ht="13.2" customHeight="1">
      <c r="A369" t="s">
        <v>37</v>
      </c>
      <c r="C369" s="11" t="s">
        <v>116</v>
      </c>
      <c r="E369" s="35" t="s">
        <v>117</v>
      </c>
      <c r="J369" s="31">
        <f>0</f>
        <v>0</v>
      </c>
      <c r="K369" s="31">
        <f>0</f>
        <v>0</v>
      </c>
      <c r="L369" s="31">
        <f>0+L370</f>
        <v>0</v>
      </c>
      <c r="M369" s="31">
        <f>0+M370</f>
        <v>0</v>
      </c>
    </row>
    <row r="370" spans="1:16" ht="13.2" customHeight="1">
      <c r="A370" t="s">
        <v>40</v>
      </c>
      <c r="B370" s="10" t="s">
        <v>471</v>
      </c>
      <c r="C370" s="10" t="s">
        <v>3848</v>
      </c>
      <c r="E370" s="27" t="s">
        <v>3849</v>
      </c>
      <c r="F370" s="28" t="s">
        <v>148</v>
      </c>
      <c r="G370" s="29">
        <v>11.626</v>
      </c>
      <c r="H370" s="28">
        <v>0</v>
      </c>
      <c r="I370" s="28">
        <f>ROUND(G370*H370,6)</f>
        <v>0</v>
      </c>
      <c r="L370" s="30">
        <v>0</v>
      </c>
      <c r="M370" s="31">
        <f>ROUND(ROUND(L370,2)*ROUND(G370,3),2)</f>
        <v>0</v>
      </c>
      <c r="N370" s="28" t="s">
        <v>57</v>
      </c>
      <c r="O370">
        <f>(M370*21)/100</f>
        <v>0</v>
      </c>
      <c r="P370" t="s">
        <v>47</v>
      </c>
    </row>
    <row r="371" spans="1:5" ht="13.2" customHeight="1">
      <c r="A371" s="32" t="s">
        <v>48</v>
      </c>
      <c r="E371" s="33" t="s">
        <v>3849</v>
      </c>
    </row>
    <row r="372" spans="1:5" ht="26.4" customHeight="1">
      <c r="A372" s="32" t="s">
        <v>49</v>
      </c>
      <c r="E372" s="34" t="s">
        <v>3850</v>
      </c>
    </row>
    <row r="373" ht="13.2" customHeight="1">
      <c r="E373" s="33" t="s">
        <v>43</v>
      </c>
    </row>
  </sheetData>
  <sheetProtection algorithmName="SHA-512" hashValue="64OMKyZn87VDe+qkZTNYHtsivQubDQgPyvobE8AZtYAktgEzUgzyoMRsrcY4X3K6rb3iXseMXOxpvZeLKvi1Ag==" saltValue="KZ2GWDOzbp+tdOEXAuMqyQ=="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workbookViewId="0" topLeftCell="A1">
      <pane ySplit="7" topLeftCell="A11"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3851</v>
      </c>
      <c r="M3" s="36">
        <f>0+K8+K97+K106+K167+K172+K181+K186+M8+M97+M106+M167+M172+M181+M186</f>
        <v>0</v>
      </c>
      <c r="N3" s="19" t="s">
        <v>13</v>
      </c>
    </row>
    <row r="4" spans="1:5" ht="15" customHeight="1">
      <c r="A4" s="22" t="s">
        <v>18</v>
      </c>
      <c r="B4" s="23" t="s">
        <v>21</v>
      </c>
      <c r="C4" s="2" t="s">
        <v>3851</v>
      </c>
      <c r="D4" s="5"/>
      <c r="E4" s="23" t="s">
        <v>3852</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41</v>
      </c>
      <c r="E8" s="26" t="s">
        <v>1315</v>
      </c>
      <c r="J8" s="25">
        <f>0</f>
        <v>0</v>
      </c>
      <c r="K8" s="25">
        <f>0</f>
        <v>0</v>
      </c>
      <c r="L8" s="25">
        <f>0+L9+L13+L17+L21+L25+L29+L33+L37+L41+L45+L49+L53+L57+L61+L65+L69+L73+L77+L81+L85+L89+L93</f>
        <v>0</v>
      </c>
      <c r="M8" s="25">
        <f>0+M9+M13+M17+M21+M25+M29+M33+M37+M41+M45+M49+M53+M57+M61+M65+M69+M73+M77+M81+M85+M89+M93</f>
        <v>0</v>
      </c>
    </row>
    <row r="9" spans="1:16" ht="13.2" customHeight="1">
      <c r="A9" t="s">
        <v>40</v>
      </c>
      <c r="B9" s="10" t="s">
        <v>130</v>
      </c>
      <c r="C9" s="10" t="s">
        <v>3853</v>
      </c>
      <c r="E9" s="27" t="s">
        <v>3854</v>
      </c>
      <c r="F9" s="28" t="s">
        <v>323</v>
      </c>
      <c r="G9" s="29">
        <v>0.18</v>
      </c>
      <c r="H9" s="28">
        <v>0.001</v>
      </c>
      <c r="I9" s="28">
        <f>ROUND(G9*H9,6)</f>
        <v>0.00018</v>
      </c>
      <c r="L9" s="30">
        <v>0</v>
      </c>
      <c r="M9" s="31">
        <f>ROUND(ROUND(L9,2)*ROUND(G9,3),2)</f>
        <v>0</v>
      </c>
      <c r="N9" s="28" t="s">
        <v>52</v>
      </c>
      <c r="O9">
        <f>(M9*21)/100</f>
        <v>0</v>
      </c>
      <c r="P9" t="s">
        <v>47</v>
      </c>
    </row>
    <row r="10" spans="1:5" ht="13.2" customHeight="1">
      <c r="A10" s="32" t="s">
        <v>48</v>
      </c>
      <c r="E10" s="33" t="s">
        <v>3854</v>
      </c>
    </row>
    <row r="11" spans="1:5" ht="13.2" customHeight="1">
      <c r="A11" s="32" t="s">
        <v>49</v>
      </c>
      <c r="E11" s="34" t="s">
        <v>43</v>
      </c>
    </row>
    <row r="12" ht="13.2" customHeight="1">
      <c r="E12" s="33" t="s">
        <v>43</v>
      </c>
    </row>
    <row r="13" spans="1:16" ht="13.2" customHeight="1">
      <c r="A13" t="s">
        <v>40</v>
      </c>
      <c r="B13" s="10" t="s">
        <v>41</v>
      </c>
      <c r="C13" s="10" t="s">
        <v>3760</v>
      </c>
      <c r="E13" s="27" t="s">
        <v>3761</v>
      </c>
      <c r="F13" s="28" t="s">
        <v>81</v>
      </c>
      <c r="G13" s="29">
        <v>2</v>
      </c>
      <c r="H13" s="28">
        <v>0.00868</v>
      </c>
      <c r="I13" s="28">
        <f>ROUND(G13*H13,6)</f>
        <v>0.01736</v>
      </c>
      <c r="L13" s="30">
        <v>0</v>
      </c>
      <c r="M13" s="31">
        <f>ROUND(ROUND(L13,2)*ROUND(G13,3),2)</f>
        <v>0</v>
      </c>
      <c r="N13" s="28" t="s">
        <v>52</v>
      </c>
      <c r="O13">
        <f>(M13*21)/100</f>
        <v>0</v>
      </c>
      <c r="P13" t="s">
        <v>47</v>
      </c>
    </row>
    <row r="14" spans="1:5" ht="13.2" customHeight="1">
      <c r="A14" s="32" t="s">
        <v>48</v>
      </c>
      <c r="E14" s="33" t="s">
        <v>3762</v>
      </c>
    </row>
    <row r="15" spans="1:5" ht="13.2" customHeight="1">
      <c r="A15" s="32" t="s">
        <v>49</v>
      </c>
      <c r="E15" s="34" t="s">
        <v>43</v>
      </c>
    </row>
    <row r="16" ht="13.2" customHeight="1">
      <c r="E16" s="33" t="s">
        <v>3763</v>
      </c>
    </row>
    <row r="17" spans="1:16" ht="13.2" customHeight="1">
      <c r="A17" t="s">
        <v>40</v>
      </c>
      <c r="B17" s="10" t="s">
        <v>47</v>
      </c>
      <c r="C17" s="10" t="s">
        <v>3764</v>
      </c>
      <c r="E17" s="27" t="s">
        <v>3761</v>
      </c>
      <c r="F17" s="28" t="s">
        <v>81</v>
      </c>
      <c r="G17" s="29">
        <v>2</v>
      </c>
      <c r="H17" s="28">
        <v>0.0369</v>
      </c>
      <c r="I17" s="28">
        <f>ROUND(G17*H17,6)</f>
        <v>0.0738</v>
      </c>
      <c r="L17" s="30">
        <v>0</v>
      </c>
      <c r="M17" s="31">
        <f>ROUND(ROUND(L17,2)*ROUND(G17,3),2)</f>
        <v>0</v>
      </c>
      <c r="N17" s="28" t="s">
        <v>52</v>
      </c>
      <c r="O17">
        <f>(M17*21)/100</f>
        <v>0</v>
      </c>
      <c r="P17" t="s">
        <v>47</v>
      </c>
    </row>
    <row r="18" spans="1:5" ht="13.2" customHeight="1">
      <c r="A18" s="32" t="s">
        <v>48</v>
      </c>
      <c r="E18" s="33" t="s">
        <v>3765</v>
      </c>
    </row>
    <row r="19" spans="1:5" ht="13.2" customHeight="1">
      <c r="A19" s="32" t="s">
        <v>49</v>
      </c>
      <c r="E19" s="34" t="s">
        <v>43</v>
      </c>
    </row>
    <row r="20" ht="13.2" customHeight="1">
      <c r="E20" s="33" t="s">
        <v>3763</v>
      </c>
    </row>
    <row r="21" spans="1:16" ht="13.2" customHeight="1">
      <c r="A21" t="s">
        <v>40</v>
      </c>
      <c r="B21" s="10" t="s">
        <v>53</v>
      </c>
      <c r="C21" s="10" t="s">
        <v>3855</v>
      </c>
      <c r="E21" s="27" t="s">
        <v>3856</v>
      </c>
      <c r="F21" s="28" t="s">
        <v>155</v>
      </c>
      <c r="G21" s="29">
        <v>3.84</v>
      </c>
      <c r="H21" s="28">
        <v>0</v>
      </c>
      <c r="I21" s="28">
        <f>ROUND(G21*H21,6)</f>
        <v>0</v>
      </c>
      <c r="L21" s="30">
        <v>0</v>
      </c>
      <c r="M21" s="31">
        <f>ROUND(ROUND(L21,2)*ROUND(G21,3),2)</f>
        <v>0</v>
      </c>
      <c r="N21" s="28" t="s">
        <v>52</v>
      </c>
      <c r="O21">
        <f>(M21*21)/100</f>
        <v>0</v>
      </c>
      <c r="P21" t="s">
        <v>47</v>
      </c>
    </row>
    <row r="22" spans="1:5" ht="13.2" customHeight="1">
      <c r="A22" s="32" t="s">
        <v>48</v>
      </c>
      <c r="E22" s="33" t="s">
        <v>3856</v>
      </c>
    </row>
    <row r="23" spans="1:5" ht="13.2" customHeight="1">
      <c r="A23" s="32" t="s">
        <v>49</v>
      </c>
      <c r="E23" s="34" t="s">
        <v>3857</v>
      </c>
    </row>
    <row r="24" ht="13.2" customHeight="1">
      <c r="E24" s="33" t="s">
        <v>3858</v>
      </c>
    </row>
    <row r="25" spans="1:16" ht="13.2" customHeight="1">
      <c r="A25" t="s">
        <v>40</v>
      </c>
      <c r="B25" s="10" t="s">
        <v>60</v>
      </c>
      <c r="C25" s="10" t="s">
        <v>3859</v>
      </c>
      <c r="E25" s="27" t="s">
        <v>3860</v>
      </c>
      <c r="F25" s="28" t="s">
        <v>155</v>
      </c>
      <c r="G25" s="29">
        <v>1.8</v>
      </c>
      <c r="H25" s="28">
        <v>0</v>
      </c>
      <c r="I25" s="28">
        <f>ROUND(G25*H25,6)</f>
        <v>0</v>
      </c>
      <c r="L25" s="30">
        <v>0</v>
      </c>
      <c r="M25" s="31">
        <f>ROUND(ROUND(L25,2)*ROUND(G25,3),2)</f>
        <v>0</v>
      </c>
      <c r="N25" s="28" t="s">
        <v>52</v>
      </c>
      <c r="O25">
        <f>(M25*21)/100</f>
        <v>0</v>
      </c>
      <c r="P25" t="s">
        <v>47</v>
      </c>
    </row>
    <row r="26" spans="1:5" ht="13.2" customHeight="1">
      <c r="A26" s="32" t="s">
        <v>48</v>
      </c>
      <c r="E26" s="33" t="s">
        <v>3860</v>
      </c>
    </row>
    <row r="27" spans="1:5" ht="13.2" customHeight="1">
      <c r="A27" s="32" t="s">
        <v>49</v>
      </c>
      <c r="E27" s="34" t="s">
        <v>3861</v>
      </c>
    </row>
    <row r="28" ht="13.2" customHeight="1">
      <c r="E28" s="33" t="s">
        <v>3862</v>
      </c>
    </row>
    <row r="29" spans="1:16" ht="13.2" customHeight="1">
      <c r="A29" t="s">
        <v>40</v>
      </c>
      <c r="B29" s="10" t="s">
        <v>64</v>
      </c>
      <c r="C29" s="10" t="s">
        <v>3863</v>
      </c>
      <c r="E29" s="27" t="s">
        <v>3864</v>
      </c>
      <c r="F29" s="28" t="s">
        <v>155</v>
      </c>
      <c r="G29" s="29">
        <v>2.7</v>
      </c>
      <c r="H29" s="28">
        <v>0</v>
      </c>
      <c r="I29" s="28">
        <f>ROUND(G29*H29,6)</f>
        <v>0</v>
      </c>
      <c r="L29" s="30">
        <v>0</v>
      </c>
      <c r="M29" s="31">
        <f>ROUND(ROUND(L29,2)*ROUND(G29,3),2)</f>
        <v>0</v>
      </c>
      <c r="N29" s="28" t="s">
        <v>52</v>
      </c>
      <c r="O29">
        <f>(M29*21)/100</f>
        <v>0</v>
      </c>
      <c r="P29" t="s">
        <v>47</v>
      </c>
    </row>
    <row r="30" spans="1:5" ht="13.2" customHeight="1">
      <c r="A30" s="32" t="s">
        <v>48</v>
      </c>
      <c r="E30" s="33" t="s">
        <v>3865</v>
      </c>
    </row>
    <row r="31" spans="1:5" ht="13.2" customHeight="1">
      <c r="A31" s="32" t="s">
        <v>49</v>
      </c>
      <c r="E31" s="34" t="s">
        <v>3866</v>
      </c>
    </row>
    <row r="32" ht="13.2" customHeight="1">
      <c r="E32" s="33" t="s">
        <v>3867</v>
      </c>
    </row>
    <row r="33" spans="1:16" ht="13.2" customHeight="1">
      <c r="A33" t="s">
        <v>40</v>
      </c>
      <c r="B33" s="10" t="s">
        <v>68</v>
      </c>
      <c r="C33" s="10" t="s">
        <v>3868</v>
      </c>
      <c r="E33" s="27" t="s">
        <v>3869</v>
      </c>
      <c r="F33" s="28" t="s">
        <v>155</v>
      </c>
      <c r="G33" s="29">
        <v>2.7</v>
      </c>
      <c r="H33" s="28">
        <v>0</v>
      </c>
      <c r="I33" s="28">
        <f>ROUND(G33*H33,6)</f>
        <v>0</v>
      </c>
      <c r="L33" s="30">
        <v>0</v>
      </c>
      <c r="M33" s="31">
        <f>ROUND(ROUND(L33,2)*ROUND(G33,3),2)</f>
        <v>0</v>
      </c>
      <c r="N33" s="28" t="s">
        <v>52</v>
      </c>
      <c r="O33">
        <f>(M33*21)/100</f>
        <v>0</v>
      </c>
      <c r="P33" t="s">
        <v>47</v>
      </c>
    </row>
    <row r="34" spans="1:5" ht="13.2" customHeight="1">
      <c r="A34" s="32" t="s">
        <v>48</v>
      </c>
      <c r="E34" s="33" t="s">
        <v>3870</v>
      </c>
    </row>
    <row r="35" spans="1:5" ht="13.2" customHeight="1">
      <c r="A35" s="32" t="s">
        <v>49</v>
      </c>
      <c r="E35" s="34" t="s">
        <v>43</v>
      </c>
    </row>
    <row r="36" ht="13.2" customHeight="1">
      <c r="E36" s="33" t="s">
        <v>3867</v>
      </c>
    </row>
    <row r="37" spans="1:16" ht="13.2" customHeight="1">
      <c r="A37" t="s">
        <v>40</v>
      </c>
      <c r="B37" s="10" t="s">
        <v>71</v>
      </c>
      <c r="C37" s="10" t="s">
        <v>3871</v>
      </c>
      <c r="E37" s="27" t="s">
        <v>3872</v>
      </c>
      <c r="F37" s="28" t="s">
        <v>155</v>
      </c>
      <c r="G37" s="29">
        <v>4.8</v>
      </c>
      <c r="H37" s="28">
        <v>0</v>
      </c>
      <c r="I37" s="28">
        <f>ROUND(G37*H37,6)</f>
        <v>0</v>
      </c>
      <c r="L37" s="30">
        <v>0</v>
      </c>
      <c r="M37" s="31">
        <f>ROUND(ROUND(L37,2)*ROUND(G37,3),2)</f>
        <v>0</v>
      </c>
      <c r="N37" s="28" t="s">
        <v>52</v>
      </c>
      <c r="O37">
        <f>(M37*21)/100</f>
        <v>0</v>
      </c>
      <c r="P37" t="s">
        <v>47</v>
      </c>
    </row>
    <row r="38" spans="1:5" ht="13.2" customHeight="1">
      <c r="A38" s="32" t="s">
        <v>48</v>
      </c>
      <c r="E38" s="33" t="s">
        <v>3872</v>
      </c>
    </row>
    <row r="39" spans="1:5" ht="13.2" customHeight="1">
      <c r="A39" s="32" t="s">
        <v>49</v>
      </c>
      <c r="E39" s="34" t="s">
        <v>3873</v>
      </c>
    </row>
    <row r="40" ht="13.2" customHeight="1">
      <c r="E40" s="33" t="s">
        <v>3874</v>
      </c>
    </row>
    <row r="41" spans="1:16" ht="13.2" customHeight="1">
      <c r="A41" t="s">
        <v>40</v>
      </c>
      <c r="B41" s="10" t="s">
        <v>74</v>
      </c>
      <c r="C41" s="10" t="s">
        <v>3875</v>
      </c>
      <c r="E41" s="27" t="s">
        <v>3876</v>
      </c>
      <c r="F41" s="28" t="s">
        <v>155</v>
      </c>
      <c r="G41" s="29">
        <v>4.8</v>
      </c>
      <c r="H41" s="28">
        <v>0</v>
      </c>
      <c r="I41" s="28">
        <f>ROUND(G41*H41,6)</f>
        <v>0</v>
      </c>
      <c r="L41" s="30">
        <v>0</v>
      </c>
      <c r="M41" s="31">
        <f>ROUND(ROUND(L41,2)*ROUND(G41,3),2)</f>
        <v>0</v>
      </c>
      <c r="N41" s="28" t="s">
        <v>52</v>
      </c>
      <c r="O41">
        <f>(M41*21)/100</f>
        <v>0</v>
      </c>
      <c r="P41" t="s">
        <v>47</v>
      </c>
    </row>
    <row r="42" spans="1:5" ht="13.2" customHeight="1">
      <c r="A42" s="32" t="s">
        <v>48</v>
      </c>
      <c r="E42" s="33" t="s">
        <v>3877</v>
      </c>
    </row>
    <row r="43" spans="1:5" ht="13.2" customHeight="1">
      <c r="A43" s="32" t="s">
        <v>49</v>
      </c>
      <c r="E43" s="34" t="s">
        <v>43</v>
      </c>
    </row>
    <row r="44" ht="13.2" customHeight="1">
      <c r="E44" s="33" t="s">
        <v>3874</v>
      </c>
    </row>
    <row r="45" spans="1:16" ht="13.2" customHeight="1">
      <c r="A45" t="s">
        <v>40</v>
      </c>
      <c r="B45" s="10" t="s">
        <v>78</v>
      </c>
      <c r="C45" s="10" t="s">
        <v>1332</v>
      </c>
      <c r="E45" s="27" t="s">
        <v>1333</v>
      </c>
      <c r="F45" s="28" t="s">
        <v>63</v>
      </c>
      <c r="G45" s="29">
        <v>22.4</v>
      </c>
      <c r="H45" s="28">
        <v>0.00084</v>
      </c>
      <c r="I45" s="28">
        <f>ROUND(G45*H45,6)</f>
        <v>0.018816</v>
      </c>
      <c r="L45" s="30">
        <v>0</v>
      </c>
      <c r="M45" s="31">
        <f>ROUND(ROUND(L45,2)*ROUND(G45,3),2)</f>
        <v>0</v>
      </c>
      <c r="N45" s="28" t="s">
        <v>52</v>
      </c>
      <c r="O45">
        <f>(M45*21)/100</f>
        <v>0</v>
      </c>
      <c r="P45" t="s">
        <v>47</v>
      </c>
    </row>
    <row r="46" spans="1:5" ht="13.2" customHeight="1">
      <c r="A46" s="32" t="s">
        <v>48</v>
      </c>
      <c r="E46" s="33" t="s">
        <v>1333</v>
      </c>
    </row>
    <row r="47" spans="1:5" ht="13.2" customHeight="1">
      <c r="A47" s="32" t="s">
        <v>49</v>
      </c>
      <c r="E47" s="34" t="s">
        <v>3878</v>
      </c>
    </row>
    <row r="48" ht="13.2" customHeight="1">
      <c r="E48" s="33" t="s">
        <v>1335</v>
      </c>
    </row>
    <row r="49" spans="1:16" ht="13.2" customHeight="1">
      <c r="A49" t="s">
        <v>40</v>
      </c>
      <c r="B49" s="10" t="s">
        <v>83</v>
      </c>
      <c r="C49" s="10" t="s">
        <v>1336</v>
      </c>
      <c r="E49" s="27" t="s">
        <v>1337</v>
      </c>
      <c r="F49" s="28" t="s">
        <v>63</v>
      </c>
      <c r="G49" s="29">
        <v>22.4</v>
      </c>
      <c r="H49" s="28">
        <v>0</v>
      </c>
      <c r="I49" s="28">
        <f>ROUND(G49*H49,6)</f>
        <v>0</v>
      </c>
      <c r="L49" s="30">
        <v>0</v>
      </c>
      <c r="M49" s="31">
        <f>ROUND(ROUND(L49,2)*ROUND(G49,3),2)</f>
        <v>0</v>
      </c>
      <c r="N49" s="28" t="s">
        <v>52</v>
      </c>
      <c r="O49">
        <f>(M49*21)/100</f>
        <v>0</v>
      </c>
      <c r="P49" t="s">
        <v>47</v>
      </c>
    </row>
    <row r="50" spans="1:5" ht="13.2" customHeight="1">
      <c r="A50" s="32" t="s">
        <v>48</v>
      </c>
      <c r="E50" s="33" t="s">
        <v>1337</v>
      </c>
    </row>
    <row r="51" spans="1:5" ht="13.2" customHeight="1">
      <c r="A51" s="32" t="s">
        <v>49</v>
      </c>
      <c r="E51" s="34" t="s">
        <v>43</v>
      </c>
    </row>
    <row r="52" ht="13.2" customHeight="1">
      <c r="E52" s="33" t="s">
        <v>43</v>
      </c>
    </row>
    <row r="53" spans="1:16" ht="13.2" customHeight="1">
      <c r="A53" t="s">
        <v>40</v>
      </c>
      <c r="B53" s="10" t="s">
        <v>86</v>
      </c>
      <c r="C53" s="10" t="s">
        <v>1338</v>
      </c>
      <c r="E53" s="27" t="s">
        <v>1339</v>
      </c>
      <c r="F53" s="28" t="s">
        <v>155</v>
      </c>
      <c r="G53" s="29">
        <v>7.5</v>
      </c>
      <c r="H53" s="28">
        <v>0</v>
      </c>
      <c r="I53" s="28">
        <f>ROUND(G53*H53,6)</f>
        <v>0</v>
      </c>
      <c r="L53" s="30">
        <v>0</v>
      </c>
      <c r="M53" s="31">
        <f>ROUND(ROUND(L53,2)*ROUND(G53,3),2)</f>
        <v>0</v>
      </c>
      <c r="N53" s="28" t="s">
        <v>52</v>
      </c>
      <c r="O53">
        <f>(M53*21)/100</f>
        <v>0</v>
      </c>
      <c r="P53" t="s">
        <v>47</v>
      </c>
    </row>
    <row r="54" spans="1:5" ht="13.2" customHeight="1">
      <c r="A54" s="32" t="s">
        <v>48</v>
      </c>
      <c r="E54" s="33" t="s">
        <v>1340</v>
      </c>
    </row>
    <row r="55" spans="1:5" ht="39.6" customHeight="1">
      <c r="A55" s="32" t="s">
        <v>49</v>
      </c>
      <c r="E55" s="34" t="s">
        <v>3879</v>
      </c>
    </row>
    <row r="56" ht="13.2" customHeight="1">
      <c r="E56" s="33" t="s">
        <v>1342</v>
      </c>
    </row>
    <row r="57" spans="1:16" ht="13.2" customHeight="1">
      <c r="A57" t="s">
        <v>40</v>
      </c>
      <c r="B57" s="10" t="s">
        <v>90</v>
      </c>
      <c r="C57" s="10" t="s">
        <v>3615</v>
      </c>
      <c r="E57" s="27" t="s">
        <v>1344</v>
      </c>
      <c r="F57" s="28" t="s">
        <v>155</v>
      </c>
      <c r="G57" s="29">
        <v>7.5</v>
      </c>
      <c r="H57" s="28">
        <v>0</v>
      </c>
      <c r="I57" s="28">
        <f>ROUND(G57*H57,6)</f>
        <v>0</v>
      </c>
      <c r="L57" s="30">
        <v>0</v>
      </c>
      <c r="M57" s="31">
        <f>ROUND(ROUND(L57,2)*ROUND(G57,3),2)</f>
        <v>0</v>
      </c>
      <c r="N57" s="28" t="s">
        <v>52</v>
      </c>
      <c r="O57">
        <f>(M57*21)/100</f>
        <v>0</v>
      </c>
      <c r="P57" t="s">
        <v>47</v>
      </c>
    </row>
    <row r="58" spans="1:5" ht="13.2" customHeight="1">
      <c r="A58" s="32" t="s">
        <v>48</v>
      </c>
      <c r="E58" s="33" t="s">
        <v>3616</v>
      </c>
    </row>
    <row r="59" spans="1:5" ht="39.6" customHeight="1">
      <c r="A59" s="32" t="s">
        <v>49</v>
      </c>
      <c r="E59" s="34" t="s">
        <v>3879</v>
      </c>
    </row>
    <row r="60" ht="13.2" customHeight="1">
      <c r="E60" s="33" t="s">
        <v>1347</v>
      </c>
    </row>
    <row r="61" spans="1:16" ht="13.2" customHeight="1">
      <c r="A61" t="s">
        <v>40</v>
      </c>
      <c r="B61" s="10" t="s">
        <v>96</v>
      </c>
      <c r="C61" s="10" t="s">
        <v>1352</v>
      </c>
      <c r="E61" s="27" t="s">
        <v>1353</v>
      </c>
      <c r="F61" s="28" t="s">
        <v>155</v>
      </c>
      <c r="G61" s="29">
        <v>7.5</v>
      </c>
      <c r="H61" s="28">
        <v>0</v>
      </c>
      <c r="I61" s="28">
        <f>ROUND(G61*H61,6)</f>
        <v>0</v>
      </c>
      <c r="L61" s="30">
        <v>0</v>
      </c>
      <c r="M61" s="31">
        <f>ROUND(ROUND(L61,2)*ROUND(G61,3),2)</f>
        <v>0</v>
      </c>
      <c r="N61" s="28" t="s">
        <v>52</v>
      </c>
      <c r="O61">
        <f>(M61*21)/100</f>
        <v>0</v>
      </c>
      <c r="P61" t="s">
        <v>47</v>
      </c>
    </row>
    <row r="62" spans="1:5" ht="13.2" customHeight="1">
      <c r="A62" s="32" t="s">
        <v>48</v>
      </c>
      <c r="E62" s="33" t="s">
        <v>1353</v>
      </c>
    </row>
    <row r="63" spans="1:5" ht="39.6" customHeight="1">
      <c r="A63" s="32" t="s">
        <v>49</v>
      </c>
      <c r="E63" s="34" t="s">
        <v>3879</v>
      </c>
    </row>
    <row r="64" ht="13.2" customHeight="1">
      <c r="E64" s="33" t="s">
        <v>1354</v>
      </c>
    </row>
    <row r="65" spans="1:16" ht="13.2" customHeight="1">
      <c r="A65" t="s">
        <v>40</v>
      </c>
      <c r="B65" s="10" t="s">
        <v>99</v>
      </c>
      <c r="C65" s="10" t="s">
        <v>1355</v>
      </c>
      <c r="E65" s="27" t="s">
        <v>1356</v>
      </c>
      <c r="F65" s="28" t="s">
        <v>155</v>
      </c>
      <c r="G65" s="29">
        <v>7.5</v>
      </c>
      <c r="H65" s="28">
        <v>0</v>
      </c>
      <c r="I65" s="28">
        <f>ROUND(G65*H65,6)</f>
        <v>0</v>
      </c>
      <c r="L65" s="30">
        <v>0</v>
      </c>
      <c r="M65" s="31">
        <f>ROUND(ROUND(L65,2)*ROUND(G65,3),2)</f>
        <v>0</v>
      </c>
      <c r="N65" s="28" t="s">
        <v>52</v>
      </c>
      <c r="O65">
        <f>(M65*21)/100</f>
        <v>0</v>
      </c>
      <c r="P65" t="s">
        <v>47</v>
      </c>
    </row>
    <row r="66" spans="1:5" ht="13.2" customHeight="1">
      <c r="A66" s="32" t="s">
        <v>48</v>
      </c>
      <c r="E66" s="33" t="s">
        <v>1356</v>
      </c>
    </row>
    <row r="67" spans="1:5" ht="39.6" customHeight="1">
      <c r="A67" s="32" t="s">
        <v>49</v>
      </c>
      <c r="E67" s="34" t="s">
        <v>3879</v>
      </c>
    </row>
    <row r="68" ht="13.2" customHeight="1">
      <c r="E68" s="33" t="s">
        <v>1358</v>
      </c>
    </row>
    <row r="69" spans="1:16" ht="13.2" customHeight="1">
      <c r="A69" t="s">
        <v>40</v>
      </c>
      <c r="B69" s="10" t="s">
        <v>102</v>
      </c>
      <c r="C69" s="10" t="s">
        <v>1359</v>
      </c>
      <c r="E69" s="27" t="s">
        <v>1360</v>
      </c>
      <c r="F69" s="28" t="s">
        <v>148</v>
      </c>
      <c r="G69" s="29">
        <v>14.25</v>
      </c>
      <c r="H69" s="28">
        <v>0</v>
      </c>
      <c r="I69" s="28">
        <f>ROUND(G69*H69,6)</f>
        <v>0</v>
      </c>
      <c r="L69" s="30">
        <v>0</v>
      </c>
      <c r="M69" s="31">
        <f>ROUND(ROUND(L69,2)*ROUND(G69,3),2)</f>
        <v>0</v>
      </c>
      <c r="N69" s="28" t="s">
        <v>52</v>
      </c>
      <c r="O69">
        <f>(M69*21)/100</f>
        <v>0</v>
      </c>
      <c r="P69" t="s">
        <v>47</v>
      </c>
    </row>
    <row r="70" spans="1:5" ht="13.2" customHeight="1">
      <c r="A70" s="32" t="s">
        <v>48</v>
      </c>
      <c r="E70" s="33" t="s">
        <v>1360</v>
      </c>
    </row>
    <row r="71" spans="1:5" ht="13.2" customHeight="1">
      <c r="A71" s="32" t="s">
        <v>49</v>
      </c>
      <c r="E71" s="34" t="s">
        <v>43</v>
      </c>
    </row>
    <row r="72" ht="13.2" customHeight="1">
      <c r="E72" s="33" t="s">
        <v>1358</v>
      </c>
    </row>
    <row r="73" spans="1:16" ht="13.2" customHeight="1">
      <c r="A73" t="s">
        <v>40</v>
      </c>
      <c r="B73" s="10" t="s">
        <v>107</v>
      </c>
      <c r="C73" s="10" t="s">
        <v>2854</v>
      </c>
      <c r="E73" s="27" t="s">
        <v>2855</v>
      </c>
      <c r="F73" s="28" t="s">
        <v>155</v>
      </c>
      <c r="G73" s="29">
        <v>4.8</v>
      </c>
      <c r="H73" s="28">
        <v>0</v>
      </c>
      <c r="I73" s="28">
        <f>ROUND(G73*H73,6)</f>
        <v>0</v>
      </c>
      <c r="L73" s="30">
        <v>0</v>
      </c>
      <c r="M73" s="31">
        <f>ROUND(ROUND(L73,2)*ROUND(G73,3),2)</f>
        <v>0</v>
      </c>
      <c r="N73" s="28" t="s">
        <v>52</v>
      </c>
      <c r="O73">
        <f>(M73*21)/100</f>
        <v>0</v>
      </c>
      <c r="P73" t="s">
        <v>47</v>
      </c>
    </row>
    <row r="74" spans="1:5" ht="13.2" customHeight="1">
      <c r="A74" s="32" t="s">
        <v>48</v>
      </c>
      <c r="E74" s="33" t="s">
        <v>2855</v>
      </c>
    </row>
    <row r="75" spans="1:5" ht="13.2" customHeight="1">
      <c r="A75" s="32" t="s">
        <v>49</v>
      </c>
      <c r="E75" s="34" t="s">
        <v>3873</v>
      </c>
    </row>
    <row r="76" ht="13.2" customHeight="1">
      <c r="E76" s="33" t="s">
        <v>1364</v>
      </c>
    </row>
    <row r="77" spans="1:16" ht="13.2" customHeight="1">
      <c r="A77" t="s">
        <v>40</v>
      </c>
      <c r="B77" s="10" t="s">
        <v>110</v>
      </c>
      <c r="C77" s="10" t="s">
        <v>2857</v>
      </c>
      <c r="E77" s="27" t="s">
        <v>2858</v>
      </c>
      <c r="F77" s="28" t="s">
        <v>155</v>
      </c>
      <c r="G77" s="29">
        <v>1.382</v>
      </c>
      <c r="H77" s="28">
        <v>0</v>
      </c>
      <c r="I77" s="28">
        <f>ROUND(G77*H77,6)</f>
        <v>0</v>
      </c>
      <c r="L77" s="30">
        <v>0</v>
      </c>
      <c r="M77" s="31">
        <f>ROUND(ROUND(L77,2)*ROUND(G77,3),2)</f>
        <v>0</v>
      </c>
      <c r="N77" s="28" t="s">
        <v>52</v>
      </c>
      <c r="O77">
        <f>(M77*21)/100</f>
        <v>0</v>
      </c>
      <c r="P77" t="s">
        <v>47</v>
      </c>
    </row>
    <row r="78" spans="1:5" ht="13.2" customHeight="1">
      <c r="A78" s="32" t="s">
        <v>48</v>
      </c>
      <c r="E78" s="33" t="s">
        <v>2859</v>
      </c>
    </row>
    <row r="79" spans="1:5" ht="13.2" customHeight="1">
      <c r="A79" s="32" t="s">
        <v>49</v>
      </c>
      <c r="E79" s="34" t="s">
        <v>3880</v>
      </c>
    </row>
    <row r="80" ht="13.2" customHeight="1">
      <c r="E80" s="33" t="s">
        <v>2861</v>
      </c>
    </row>
    <row r="81" spans="1:16" ht="13.2" customHeight="1">
      <c r="A81" t="s">
        <v>40</v>
      </c>
      <c r="B81" s="10" t="s">
        <v>118</v>
      </c>
      <c r="C81" s="10" t="s">
        <v>3881</v>
      </c>
      <c r="E81" s="27" t="s">
        <v>2858</v>
      </c>
      <c r="F81" s="28" t="s">
        <v>155</v>
      </c>
      <c r="G81" s="29">
        <v>1.382</v>
      </c>
      <c r="H81" s="28">
        <v>0</v>
      </c>
      <c r="I81" s="28">
        <f>ROUND(G81*H81,6)</f>
        <v>0</v>
      </c>
      <c r="L81" s="30">
        <v>0</v>
      </c>
      <c r="M81" s="31">
        <f>ROUND(ROUND(L81,2)*ROUND(G81,3),2)</f>
        <v>0</v>
      </c>
      <c r="N81" s="28" t="s">
        <v>52</v>
      </c>
      <c r="O81">
        <f>(M81*21)/100</f>
        <v>0</v>
      </c>
      <c r="P81" t="s">
        <v>47</v>
      </c>
    </row>
    <row r="82" spans="1:5" ht="13.2" customHeight="1">
      <c r="A82" s="32" t="s">
        <v>48</v>
      </c>
      <c r="E82" s="33" t="s">
        <v>3882</v>
      </c>
    </row>
    <row r="83" spans="1:5" ht="13.2" customHeight="1">
      <c r="A83" s="32" t="s">
        <v>49</v>
      </c>
      <c r="E83" s="34" t="s">
        <v>3880</v>
      </c>
    </row>
    <row r="84" ht="13.2" customHeight="1">
      <c r="E84" s="33" t="s">
        <v>2861</v>
      </c>
    </row>
    <row r="85" spans="1:16" ht="13.2" customHeight="1">
      <c r="A85" t="s">
        <v>40</v>
      </c>
      <c r="B85" s="10" t="s">
        <v>124</v>
      </c>
      <c r="C85" s="10" t="s">
        <v>3883</v>
      </c>
      <c r="E85" s="27" t="s">
        <v>3884</v>
      </c>
      <c r="F85" s="28" t="s">
        <v>63</v>
      </c>
      <c r="G85" s="29">
        <v>12</v>
      </c>
      <c r="H85" s="28">
        <v>0</v>
      </c>
      <c r="I85" s="28">
        <f>ROUND(G85*H85,6)</f>
        <v>0</v>
      </c>
      <c r="L85" s="30">
        <v>0</v>
      </c>
      <c r="M85" s="31">
        <f>ROUND(ROUND(L85,2)*ROUND(G85,3),2)</f>
        <v>0</v>
      </c>
      <c r="N85" s="28" t="s">
        <v>52</v>
      </c>
      <c r="O85">
        <f>(M85*21)/100</f>
        <v>0</v>
      </c>
      <c r="P85" t="s">
        <v>47</v>
      </c>
    </row>
    <row r="86" spans="1:5" ht="13.2" customHeight="1">
      <c r="A86" s="32" t="s">
        <v>48</v>
      </c>
      <c r="E86" s="33" t="s">
        <v>3884</v>
      </c>
    </row>
    <row r="87" spans="1:5" ht="13.2" customHeight="1">
      <c r="A87" s="32" t="s">
        <v>49</v>
      </c>
      <c r="E87" s="34" t="s">
        <v>3885</v>
      </c>
    </row>
    <row r="88" ht="13.2" customHeight="1">
      <c r="E88" s="33" t="s">
        <v>3886</v>
      </c>
    </row>
    <row r="89" spans="1:16" ht="13.2" customHeight="1">
      <c r="A89" t="s">
        <v>40</v>
      </c>
      <c r="B89" s="10" t="s">
        <v>127</v>
      </c>
      <c r="C89" s="10" t="s">
        <v>3887</v>
      </c>
      <c r="E89" s="27" t="s">
        <v>3888</v>
      </c>
      <c r="F89" s="28" t="s">
        <v>63</v>
      </c>
      <c r="G89" s="29">
        <v>12</v>
      </c>
      <c r="H89" s="28">
        <v>0</v>
      </c>
      <c r="I89" s="28">
        <f>ROUND(G89*H89,6)</f>
        <v>0</v>
      </c>
      <c r="L89" s="30">
        <v>0</v>
      </c>
      <c r="M89" s="31">
        <f>ROUND(ROUND(L89,2)*ROUND(G89,3),2)</f>
        <v>0</v>
      </c>
      <c r="N89" s="28" t="s">
        <v>52</v>
      </c>
      <c r="O89">
        <f>(M89*21)/100</f>
        <v>0</v>
      </c>
      <c r="P89" t="s">
        <v>47</v>
      </c>
    </row>
    <row r="90" spans="1:5" ht="13.2" customHeight="1">
      <c r="A90" s="32" t="s">
        <v>48</v>
      </c>
      <c r="E90" s="33" t="s">
        <v>3888</v>
      </c>
    </row>
    <row r="91" spans="1:5" ht="13.2" customHeight="1">
      <c r="A91" s="32" t="s">
        <v>49</v>
      </c>
      <c r="E91" s="34" t="s">
        <v>43</v>
      </c>
    </row>
    <row r="92" ht="13.2" customHeight="1">
      <c r="E92" s="33" t="s">
        <v>2865</v>
      </c>
    </row>
    <row r="93" spans="1:16" ht="13.2" customHeight="1">
      <c r="A93" t="s">
        <v>40</v>
      </c>
      <c r="B93" s="10" t="s">
        <v>113</v>
      </c>
      <c r="C93" s="10" t="s">
        <v>3889</v>
      </c>
      <c r="E93" s="27" t="s">
        <v>3890</v>
      </c>
      <c r="F93" s="28" t="s">
        <v>148</v>
      </c>
      <c r="G93" s="29">
        <v>2.764</v>
      </c>
      <c r="H93" s="28">
        <v>1</v>
      </c>
      <c r="I93" s="28">
        <f>ROUND(G93*H93,6)</f>
        <v>2.764</v>
      </c>
      <c r="L93" s="30">
        <v>0</v>
      </c>
      <c r="M93" s="31">
        <f>ROUND(ROUND(L93,2)*ROUND(G93,3),2)</f>
        <v>0</v>
      </c>
      <c r="N93" s="28" t="s">
        <v>52</v>
      </c>
      <c r="O93">
        <f>(M93*21)/100</f>
        <v>0</v>
      </c>
      <c r="P93" t="s">
        <v>47</v>
      </c>
    </row>
    <row r="94" spans="1:5" ht="13.2" customHeight="1">
      <c r="A94" s="32" t="s">
        <v>48</v>
      </c>
      <c r="E94" s="33" t="s">
        <v>3890</v>
      </c>
    </row>
    <row r="95" spans="1:5" ht="13.2" customHeight="1">
      <c r="A95" s="32" t="s">
        <v>49</v>
      </c>
      <c r="E95" s="34" t="s">
        <v>43</v>
      </c>
    </row>
    <row r="96" ht="13.2" customHeight="1">
      <c r="E96" s="33" t="s">
        <v>43</v>
      </c>
    </row>
    <row r="97" spans="1:13" ht="13.2" customHeight="1">
      <c r="A97" t="s">
        <v>37</v>
      </c>
      <c r="C97" s="11" t="s">
        <v>3891</v>
      </c>
      <c r="E97" s="35" t="s">
        <v>3892</v>
      </c>
      <c r="J97" s="31">
        <f>0</f>
        <v>0</v>
      </c>
      <c r="K97" s="31">
        <f>0</f>
        <v>0</v>
      </c>
      <c r="L97" s="31">
        <f>0+L98+L102</f>
        <v>0</v>
      </c>
      <c r="M97" s="31">
        <f>0+M98+M102</f>
        <v>0</v>
      </c>
    </row>
    <row r="98" spans="1:16" ht="13.2" customHeight="1">
      <c r="A98" t="s">
        <v>40</v>
      </c>
      <c r="B98" s="10" t="s">
        <v>229</v>
      </c>
      <c r="C98" s="10" t="s">
        <v>3893</v>
      </c>
      <c r="E98" s="27" t="s">
        <v>3894</v>
      </c>
      <c r="F98" s="28" t="s">
        <v>67</v>
      </c>
      <c r="G98" s="29">
        <v>1</v>
      </c>
      <c r="H98" s="28">
        <v>0</v>
      </c>
      <c r="I98" s="28">
        <f>ROUND(G98*H98,6)</f>
        <v>0</v>
      </c>
      <c r="L98" s="30">
        <v>0</v>
      </c>
      <c r="M98" s="31">
        <f>ROUND(ROUND(L98,2)*ROUND(G98,3),2)</f>
        <v>0</v>
      </c>
      <c r="N98" s="28" t="s">
        <v>52</v>
      </c>
      <c r="O98">
        <f>(M98*21)/100</f>
        <v>0</v>
      </c>
      <c r="P98" t="s">
        <v>47</v>
      </c>
    </row>
    <row r="99" spans="1:5" ht="13.2" customHeight="1">
      <c r="A99" s="32" t="s">
        <v>48</v>
      </c>
      <c r="E99" s="33" t="s">
        <v>3894</v>
      </c>
    </row>
    <row r="100" spans="1:5" ht="13.2" customHeight="1">
      <c r="A100" s="32" t="s">
        <v>49</v>
      </c>
      <c r="E100" s="34" t="s">
        <v>43</v>
      </c>
    </row>
    <row r="101" ht="13.2" customHeight="1">
      <c r="E101" s="33" t="s">
        <v>43</v>
      </c>
    </row>
    <row r="102" spans="1:16" ht="13.2" customHeight="1">
      <c r="A102" t="s">
        <v>40</v>
      </c>
      <c r="B102" s="10" t="s">
        <v>233</v>
      </c>
      <c r="C102" s="10" t="s">
        <v>3895</v>
      </c>
      <c r="E102" s="27" t="s">
        <v>3896</v>
      </c>
      <c r="F102" s="28" t="s">
        <v>67</v>
      </c>
      <c r="G102" s="29">
        <v>1</v>
      </c>
      <c r="H102" s="28">
        <v>0</v>
      </c>
      <c r="I102" s="28">
        <f>ROUND(G102*H102,6)</f>
        <v>0</v>
      </c>
      <c r="L102" s="30">
        <v>0</v>
      </c>
      <c r="M102" s="31">
        <f>ROUND(ROUND(L102,2)*ROUND(G102,3),2)</f>
        <v>0</v>
      </c>
      <c r="N102" s="28" t="s">
        <v>57</v>
      </c>
      <c r="O102">
        <f>(M102*21)/100</f>
        <v>0</v>
      </c>
      <c r="P102" t="s">
        <v>47</v>
      </c>
    </row>
    <row r="103" spans="1:5" ht="13.2" customHeight="1">
      <c r="A103" s="32" t="s">
        <v>48</v>
      </c>
      <c r="E103" s="33" t="s">
        <v>3896</v>
      </c>
    </row>
    <row r="104" spans="1:5" ht="13.2" customHeight="1">
      <c r="A104" s="32" t="s">
        <v>49</v>
      </c>
      <c r="E104" s="34" t="s">
        <v>43</v>
      </c>
    </row>
    <row r="105" ht="13.2" customHeight="1">
      <c r="E105" s="33" t="s">
        <v>43</v>
      </c>
    </row>
    <row r="106" spans="1:13" ht="13.2" customHeight="1">
      <c r="A106" t="s">
        <v>37</v>
      </c>
      <c r="C106" s="11" t="s">
        <v>3897</v>
      </c>
      <c r="E106" s="35" t="s">
        <v>3898</v>
      </c>
      <c r="J106" s="31">
        <f>0</f>
        <v>0</v>
      </c>
      <c r="K106" s="31">
        <f>0</f>
        <v>0</v>
      </c>
      <c r="L106" s="31">
        <f>0+L107+L111+L115+L119+L123+L127+L131+L135+L139+L143+L147+L151+L155+L159+L163</f>
        <v>0</v>
      </c>
      <c r="M106" s="31">
        <f>0+M107+M111+M115+M119+M123+M127+M131+M135+M139+M143+M147+M151+M155+M159+M163</f>
        <v>0</v>
      </c>
    </row>
    <row r="107" spans="1:16" ht="13.2" customHeight="1">
      <c r="A107" t="s">
        <v>40</v>
      </c>
      <c r="B107" s="10" t="s">
        <v>237</v>
      </c>
      <c r="C107" s="10" t="s">
        <v>3899</v>
      </c>
      <c r="E107" s="27" t="s">
        <v>3900</v>
      </c>
      <c r="F107" s="28" t="s">
        <v>67</v>
      </c>
      <c r="G107" s="29">
        <v>1</v>
      </c>
      <c r="H107" s="28">
        <v>2E-05</v>
      </c>
      <c r="I107" s="28">
        <f>ROUND(G107*H107,6)</f>
        <v>2E-05</v>
      </c>
      <c r="L107" s="30">
        <v>0</v>
      </c>
      <c r="M107" s="31">
        <f>ROUND(ROUND(L107,2)*ROUND(G107,3),2)</f>
        <v>0</v>
      </c>
      <c r="N107" s="28" t="s">
        <v>52</v>
      </c>
      <c r="O107">
        <f>(M107*21)/100</f>
        <v>0</v>
      </c>
      <c r="P107" t="s">
        <v>47</v>
      </c>
    </row>
    <row r="108" spans="1:5" ht="13.2" customHeight="1">
      <c r="A108" s="32" t="s">
        <v>48</v>
      </c>
      <c r="E108" s="33" t="s">
        <v>3900</v>
      </c>
    </row>
    <row r="109" spans="1:5" ht="13.2" customHeight="1">
      <c r="A109" s="32" t="s">
        <v>49</v>
      </c>
      <c r="E109" s="34" t="s">
        <v>43</v>
      </c>
    </row>
    <row r="110" ht="13.2" customHeight="1">
      <c r="E110" s="33" t="s">
        <v>3901</v>
      </c>
    </row>
    <row r="111" spans="1:16" ht="13.2" customHeight="1">
      <c r="A111" t="s">
        <v>40</v>
      </c>
      <c r="B111" s="10" t="s">
        <v>244</v>
      </c>
      <c r="C111" s="10" t="s">
        <v>3902</v>
      </c>
      <c r="E111" s="27" t="s">
        <v>3903</v>
      </c>
      <c r="F111" s="28" t="s">
        <v>81</v>
      </c>
      <c r="G111" s="29">
        <v>6.5</v>
      </c>
      <c r="H111" s="28">
        <v>0</v>
      </c>
      <c r="I111" s="28">
        <f>ROUND(G111*H111,6)</f>
        <v>0</v>
      </c>
      <c r="L111" s="30">
        <v>0</v>
      </c>
      <c r="M111" s="31">
        <f>ROUND(ROUND(L111,2)*ROUND(G111,3),2)</f>
        <v>0</v>
      </c>
      <c r="N111" s="28" t="s">
        <v>52</v>
      </c>
      <c r="O111">
        <f>(M111*21)/100</f>
        <v>0</v>
      </c>
      <c r="P111" t="s">
        <v>47</v>
      </c>
    </row>
    <row r="112" spans="1:5" ht="13.2" customHeight="1">
      <c r="A112" s="32" t="s">
        <v>48</v>
      </c>
      <c r="E112" s="33" t="s">
        <v>3903</v>
      </c>
    </row>
    <row r="113" spans="1:5" ht="13.2" customHeight="1">
      <c r="A113" s="32" t="s">
        <v>49</v>
      </c>
      <c r="E113" s="34" t="s">
        <v>43</v>
      </c>
    </row>
    <row r="114" ht="13.2" customHeight="1">
      <c r="E114" s="33" t="s">
        <v>3904</v>
      </c>
    </row>
    <row r="115" spans="1:16" ht="13.2" customHeight="1">
      <c r="A115" t="s">
        <v>40</v>
      </c>
      <c r="B115" s="10" t="s">
        <v>252</v>
      </c>
      <c r="C115" s="10" t="s">
        <v>3905</v>
      </c>
      <c r="E115" s="27" t="s">
        <v>3906</v>
      </c>
      <c r="F115" s="28" t="s">
        <v>67</v>
      </c>
      <c r="G115" s="29">
        <v>6</v>
      </c>
      <c r="H115" s="28">
        <v>0</v>
      </c>
      <c r="I115" s="28">
        <f>ROUND(G115*H115,6)</f>
        <v>0</v>
      </c>
      <c r="L115" s="30">
        <v>0</v>
      </c>
      <c r="M115" s="31">
        <f>ROUND(ROUND(L115,2)*ROUND(G115,3),2)</f>
        <v>0</v>
      </c>
      <c r="N115" s="28" t="s">
        <v>52</v>
      </c>
      <c r="O115">
        <f>(M115*21)/100</f>
        <v>0</v>
      </c>
      <c r="P115" t="s">
        <v>47</v>
      </c>
    </row>
    <row r="116" spans="1:5" ht="13.2" customHeight="1">
      <c r="A116" s="32" t="s">
        <v>48</v>
      </c>
      <c r="E116" s="33" t="s">
        <v>3906</v>
      </c>
    </row>
    <row r="117" spans="1:5" ht="13.2" customHeight="1">
      <c r="A117" s="32" t="s">
        <v>49</v>
      </c>
      <c r="E117" s="34" t="s">
        <v>43</v>
      </c>
    </row>
    <row r="118" ht="13.2" customHeight="1">
      <c r="E118" s="33" t="s">
        <v>3907</v>
      </c>
    </row>
    <row r="119" spans="1:16" ht="13.2" customHeight="1">
      <c r="A119" t="s">
        <v>40</v>
      </c>
      <c r="B119" s="10" t="s">
        <v>1259</v>
      </c>
      <c r="C119" s="10" t="s">
        <v>3908</v>
      </c>
      <c r="E119" s="27" t="s">
        <v>3909</v>
      </c>
      <c r="F119" s="28" t="s">
        <v>63</v>
      </c>
      <c r="G119" s="29">
        <v>0.4</v>
      </c>
      <c r="H119" s="28">
        <v>0.00079</v>
      </c>
      <c r="I119" s="28">
        <f>ROUND(G119*H119,6)</f>
        <v>0.000316</v>
      </c>
      <c r="L119" s="30">
        <v>0</v>
      </c>
      <c r="M119" s="31">
        <f>ROUND(ROUND(L119,2)*ROUND(G119,3),2)</f>
        <v>0</v>
      </c>
      <c r="N119" s="28" t="s">
        <v>52</v>
      </c>
      <c r="O119">
        <f>(M119*21)/100</f>
        <v>0</v>
      </c>
      <c r="P119" t="s">
        <v>47</v>
      </c>
    </row>
    <row r="120" spans="1:5" ht="13.2" customHeight="1">
      <c r="A120" s="32" t="s">
        <v>48</v>
      </c>
      <c r="E120" s="33" t="s">
        <v>3909</v>
      </c>
    </row>
    <row r="121" spans="1:5" ht="13.2" customHeight="1">
      <c r="A121" s="32" t="s">
        <v>49</v>
      </c>
      <c r="E121" s="34" t="s">
        <v>43</v>
      </c>
    </row>
    <row r="122" ht="13.2" customHeight="1">
      <c r="E122" s="33" t="s">
        <v>43</v>
      </c>
    </row>
    <row r="123" spans="1:16" ht="13.2" customHeight="1">
      <c r="A123" t="s">
        <v>40</v>
      </c>
      <c r="B123" s="10" t="s">
        <v>1269</v>
      </c>
      <c r="C123" s="10" t="s">
        <v>3910</v>
      </c>
      <c r="E123" s="27" t="s">
        <v>3911</v>
      </c>
      <c r="F123" s="28" t="s">
        <v>63</v>
      </c>
      <c r="G123" s="29">
        <v>1</v>
      </c>
      <c r="H123" s="28">
        <v>0</v>
      </c>
      <c r="I123" s="28">
        <f>ROUND(G123*H123,6)</f>
        <v>0</v>
      </c>
      <c r="L123" s="30">
        <v>0</v>
      </c>
      <c r="M123" s="31">
        <f>ROUND(ROUND(L123,2)*ROUND(G123,3),2)</f>
        <v>0</v>
      </c>
      <c r="N123" s="28" t="s">
        <v>52</v>
      </c>
      <c r="O123">
        <f>(M123*21)/100</f>
        <v>0</v>
      </c>
      <c r="P123" t="s">
        <v>47</v>
      </c>
    </row>
    <row r="124" spans="1:5" ht="13.2" customHeight="1">
      <c r="A124" s="32" t="s">
        <v>48</v>
      </c>
      <c r="E124" s="33" t="s">
        <v>3911</v>
      </c>
    </row>
    <row r="125" spans="1:5" ht="13.2" customHeight="1">
      <c r="A125" s="32" t="s">
        <v>49</v>
      </c>
      <c r="E125" s="34" t="s">
        <v>43</v>
      </c>
    </row>
    <row r="126" ht="13.2" customHeight="1">
      <c r="E126" s="33" t="s">
        <v>43</v>
      </c>
    </row>
    <row r="127" spans="1:16" ht="13.2" customHeight="1">
      <c r="A127" t="s">
        <v>40</v>
      </c>
      <c r="B127" s="10" t="s">
        <v>275</v>
      </c>
      <c r="C127" s="10" t="s">
        <v>3912</v>
      </c>
      <c r="E127" s="27" t="s">
        <v>3913</v>
      </c>
      <c r="F127" s="28" t="s">
        <v>81</v>
      </c>
      <c r="G127" s="29">
        <v>7</v>
      </c>
      <c r="H127" s="28">
        <v>0</v>
      </c>
      <c r="I127" s="28">
        <f>ROUND(G127*H127,6)</f>
        <v>0</v>
      </c>
      <c r="L127" s="30">
        <v>0</v>
      </c>
      <c r="M127" s="31">
        <f>ROUND(ROUND(L127,2)*ROUND(G127,3),2)</f>
        <v>0</v>
      </c>
      <c r="N127" s="28" t="s">
        <v>52</v>
      </c>
      <c r="O127">
        <f>(M127*21)/100</f>
        <v>0</v>
      </c>
      <c r="P127" t="s">
        <v>47</v>
      </c>
    </row>
    <row r="128" spans="1:5" ht="13.2" customHeight="1">
      <c r="A128" s="32" t="s">
        <v>48</v>
      </c>
      <c r="E128" s="33" t="s">
        <v>3913</v>
      </c>
    </row>
    <row r="129" spans="1:5" ht="13.2" customHeight="1">
      <c r="A129" s="32" t="s">
        <v>49</v>
      </c>
      <c r="E129" s="34" t="s">
        <v>43</v>
      </c>
    </row>
    <row r="130" ht="13.2" customHeight="1">
      <c r="E130" s="33" t="s">
        <v>3914</v>
      </c>
    </row>
    <row r="131" spans="1:16" ht="13.2" customHeight="1">
      <c r="A131" t="s">
        <v>40</v>
      </c>
      <c r="B131" s="10" t="s">
        <v>248</v>
      </c>
      <c r="C131" s="10" t="s">
        <v>3915</v>
      </c>
      <c r="E131" s="27" t="s">
        <v>3916</v>
      </c>
      <c r="F131" s="28" t="s">
        <v>81</v>
      </c>
      <c r="G131" s="29">
        <v>6.825</v>
      </c>
      <c r="H131" s="28">
        <v>0.00067</v>
      </c>
      <c r="I131" s="28">
        <f>ROUND(G131*H131,6)</f>
        <v>0.004573</v>
      </c>
      <c r="L131" s="30">
        <v>0</v>
      </c>
      <c r="M131" s="31">
        <f>ROUND(ROUND(L131,2)*ROUND(G131,3),2)</f>
        <v>0</v>
      </c>
      <c r="N131" s="28" t="s">
        <v>52</v>
      </c>
      <c r="O131">
        <f>(M131*21)/100</f>
        <v>0</v>
      </c>
      <c r="P131" t="s">
        <v>47</v>
      </c>
    </row>
    <row r="132" spans="1:5" ht="13.2" customHeight="1">
      <c r="A132" s="32" t="s">
        <v>48</v>
      </c>
      <c r="E132" s="33" t="s">
        <v>3916</v>
      </c>
    </row>
    <row r="133" spans="1:5" ht="13.2" customHeight="1">
      <c r="A133" s="32" t="s">
        <v>49</v>
      </c>
      <c r="E133" s="34" t="s">
        <v>43</v>
      </c>
    </row>
    <row r="134" ht="13.2" customHeight="1">
      <c r="E134" s="33" t="s">
        <v>43</v>
      </c>
    </row>
    <row r="135" spans="1:16" ht="13.2" customHeight="1">
      <c r="A135" t="s">
        <v>40</v>
      </c>
      <c r="B135" s="10" t="s">
        <v>257</v>
      </c>
      <c r="C135" s="10" t="s">
        <v>3917</v>
      </c>
      <c r="E135" s="27" t="s">
        <v>3918</v>
      </c>
      <c r="F135" s="28" t="s">
        <v>67</v>
      </c>
      <c r="G135" s="29">
        <v>2</v>
      </c>
      <c r="H135" s="28">
        <v>0.00016</v>
      </c>
      <c r="I135" s="28">
        <f>ROUND(G135*H135,6)</f>
        <v>0.00032</v>
      </c>
      <c r="L135" s="30">
        <v>0</v>
      </c>
      <c r="M135" s="31">
        <f>ROUND(ROUND(L135,2)*ROUND(G135,3),2)</f>
        <v>0</v>
      </c>
      <c r="N135" s="28" t="s">
        <v>52</v>
      </c>
      <c r="O135">
        <f>(M135*21)/100</f>
        <v>0</v>
      </c>
      <c r="P135" t="s">
        <v>47</v>
      </c>
    </row>
    <row r="136" spans="1:5" ht="13.2" customHeight="1">
      <c r="A136" s="32" t="s">
        <v>48</v>
      </c>
      <c r="E136" s="33" t="s">
        <v>3918</v>
      </c>
    </row>
    <row r="137" spans="1:5" ht="13.2" customHeight="1">
      <c r="A137" s="32" t="s">
        <v>49</v>
      </c>
      <c r="E137" s="34" t="s">
        <v>43</v>
      </c>
    </row>
    <row r="138" ht="13.2" customHeight="1">
      <c r="E138" s="33" t="s">
        <v>43</v>
      </c>
    </row>
    <row r="139" spans="1:16" ht="13.2" customHeight="1">
      <c r="A139" t="s">
        <v>40</v>
      </c>
      <c r="B139" s="10" t="s">
        <v>262</v>
      </c>
      <c r="C139" s="10" t="s">
        <v>3919</v>
      </c>
      <c r="E139" s="27" t="s">
        <v>3920</v>
      </c>
      <c r="F139" s="28" t="s">
        <v>67</v>
      </c>
      <c r="G139" s="29">
        <v>1</v>
      </c>
      <c r="H139" s="28">
        <v>0.00014</v>
      </c>
      <c r="I139" s="28">
        <f>ROUND(G139*H139,6)</f>
        <v>0.00014</v>
      </c>
      <c r="L139" s="30">
        <v>0</v>
      </c>
      <c r="M139" s="31">
        <f>ROUND(ROUND(L139,2)*ROUND(G139,3),2)</f>
        <v>0</v>
      </c>
      <c r="N139" s="28" t="s">
        <v>52</v>
      </c>
      <c r="O139">
        <f>(M139*21)/100</f>
        <v>0</v>
      </c>
      <c r="P139" t="s">
        <v>47</v>
      </c>
    </row>
    <row r="140" spans="1:5" ht="13.2" customHeight="1">
      <c r="A140" s="32" t="s">
        <v>48</v>
      </c>
      <c r="E140" s="33" t="s">
        <v>3920</v>
      </c>
    </row>
    <row r="141" spans="1:5" ht="13.2" customHeight="1">
      <c r="A141" s="32" t="s">
        <v>49</v>
      </c>
      <c r="E141" s="34" t="s">
        <v>43</v>
      </c>
    </row>
    <row r="142" ht="13.2" customHeight="1">
      <c r="E142" s="33" t="s">
        <v>43</v>
      </c>
    </row>
    <row r="143" spans="1:16" ht="13.2" customHeight="1">
      <c r="A143" t="s">
        <v>40</v>
      </c>
      <c r="B143" s="10" t="s">
        <v>240</v>
      </c>
      <c r="C143" s="10" t="s">
        <v>3921</v>
      </c>
      <c r="E143" s="27" t="s">
        <v>3922</v>
      </c>
      <c r="F143" s="28" t="s">
        <v>67</v>
      </c>
      <c r="G143" s="29">
        <v>1</v>
      </c>
      <c r="H143" s="28">
        <v>0.00012</v>
      </c>
      <c r="I143" s="28">
        <f>ROUND(G143*H143,6)</f>
        <v>0.00012</v>
      </c>
      <c r="L143" s="30">
        <v>0</v>
      </c>
      <c r="M143" s="31">
        <f>ROUND(ROUND(L143,2)*ROUND(G143,3),2)</f>
        <v>0</v>
      </c>
      <c r="N143" s="28" t="s">
        <v>52</v>
      </c>
      <c r="O143">
        <f>(M143*21)/100</f>
        <v>0</v>
      </c>
      <c r="P143" t="s">
        <v>47</v>
      </c>
    </row>
    <row r="144" spans="1:5" ht="13.2" customHeight="1">
      <c r="A144" s="32" t="s">
        <v>48</v>
      </c>
      <c r="E144" s="33" t="s">
        <v>3922</v>
      </c>
    </row>
    <row r="145" spans="1:5" ht="13.2" customHeight="1">
      <c r="A145" s="32" t="s">
        <v>49</v>
      </c>
      <c r="E145" s="34" t="s">
        <v>43</v>
      </c>
    </row>
    <row r="146" ht="13.2" customHeight="1">
      <c r="E146" s="33" t="s">
        <v>43</v>
      </c>
    </row>
    <row r="147" spans="1:16" ht="13.2" customHeight="1">
      <c r="A147" t="s">
        <v>40</v>
      </c>
      <c r="B147" s="10" t="s">
        <v>1247</v>
      </c>
      <c r="C147" s="10" t="s">
        <v>3788</v>
      </c>
      <c r="E147" s="27" t="s">
        <v>3789</v>
      </c>
      <c r="F147" s="28" t="s">
        <v>67</v>
      </c>
      <c r="G147" s="29">
        <v>1</v>
      </c>
      <c r="H147" s="28">
        <v>0.00013</v>
      </c>
      <c r="I147" s="28">
        <f>ROUND(G147*H147,6)</f>
        <v>0.00013</v>
      </c>
      <c r="L147" s="30">
        <v>0</v>
      </c>
      <c r="M147" s="31">
        <f>ROUND(ROUND(L147,2)*ROUND(G147,3),2)</f>
        <v>0</v>
      </c>
      <c r="N147" s="28" t="s">
        <v>52</v>
      </c>
      <c r="O147">
        <f>(M147*21)/100</f>
        <v>0</v>
      </c>
      <c r="P147" t="s">
        <v>47</v>
      </c>
    </row>
    <row r="148" spans="1:5" ht="13.2" customHeight="1">
      <c r="A148" s="32" t="s">
        <v>48</v>
      </c>
      <c r="E148" s="33" t="s">
        <v>3789</v>
      </c>
    </row>
    <row r="149" spans="1:5" ht="13.2" customHeight="1">
      <c r="A149" s="32" t="s">
        <v>49</v>
      </c>
      <c r="E149" s="34" t="s">
        <v>43</v>
      </c>
    </row>
    <row r="150" ht="13.2" customHeight="1">
      <c r="E150" s="33" t="s">
        <v>43</v>
      </c>
    </row>
    <row r="151" spans="1:16" ht="13.2" customHeight="1">
      <c r="A151" t="s">
        <v>40</v>
      </c>
      <c r="B151" s="10" t="s">
        <v>1252</v>
      </c>
      <c r="C151" s="10" t="s">
        <v>3923</v>
      </c>
      <c r="E151" s="27" t="s">
        <v>3924</v>
      </c>
      <c r="F151" s="28" t="s">
        <v>67</v>
      </c>
      <c r="G151" s="29">
        <v>1</v>
      </c>
      <c r="H151" s="28">
        <v>0.00013</v>
      </c>
      <c r="I151" s="28">
        <f>ROUND(G151*H151,6)</f>
        <v>0.00013</v>
      </c>
      <c r="L151" s="30">
        <v>0</v>
      </c>
      <c r="M151" s="31">
        <f>ROUND(ROUND(L151,2)*ROUND(G151,3),2)</f>
        <v>0</v>
      </c>
      <c r="N151" s="28" t="s">
        <v>57</v>
      </c>
      <c r="O151">
        <f>(M151*21)/100</f>
        <v>0</v>
      </c>
      <c r="P151" t="s">
        <v>47</v>
      </c>
    </row>
    <row r="152" spans="1:5" ht="13.2" customHeight="1">
      <c r="A152" s="32" t="s">
        <v>48</v>
      </c>
      <c r="E152" s="33" t="s">
        <v>3924</v>
      </c>
    </row>
    <row r="153" spans="1:5" ht="13.2" customHeight="1">
      <c r="A153" s="32" t="s">
        <v>49</v>
      </c>
      <c r="E153" s="34" t="s">
        <v>43</v>
      </c>
    </row>
    <row r="154" ht="13.2" customHeight="1">
      <c r="E154" s="33" t="s">
        <v>43</v>
      </c>
    </row>
    <row r="155" spans="1:16" ht="13.2" customHeight="1">
      <c r="A155" t="s">
        <v>40</v>
      </c>
      <c r="B155" s="10" t="s">
        <v>1256</v>
      </c>
      <c r="C155" s="10" t="s">
        <v>3925</v>
      </c>
      <c r="E155" s="27" t="s">
        <v>3926</v>
      </c>
      <c r="F155" s="28" t="s">
        <v>67</v>
      </c>
      <c r="G155" s="29">
        <v>1</v>
      </c>
      <c r="H155" s="28">
        <v>0.00013</v>
      </c>
      <c r="I155" s="28">
        <f>ROUND(G155*H155,6)</f>
        <v>0.00013</v>
      </c>
      <c r="L155" s="30">
        <v>0</v>
      </c>
      <c r="M155" s="31">
        <f>ROUND(ROUND(L155,2)*ROUND(G155,3),2)</f>
        <v>0</v>
      </c>
      <c r="N155" s="28" t="s">
        <v>57</v>
      </c>
      <c r="O155">
        <f>(M155*21)/100</f>
        <v>0</v>
      </c>
      <c r="P155" t="s">
        <v>47</v>
      </c>
    </row>
    <row r="156" spans="1:5" ht="13.2" customHeight="1">
      <c r="A156" s="32" t="s">
        <v>48</v>
      </c>
      <c r="E156" s="33" t="s">
        <v>3926</v>
      </c>
    </row>
    <row r="157" spans="1:5" ht="13.2" customHeight="1">
      <c r="A157" s="32" t="s">
        <v>49</v>
      </c>
      <c r="E157" s="34" t="s">
        <v>43</v>
      </c>
    </row>
    <row r="158" ht="13.2" customHeight="1">
      <c r="E158" s="33" t="s">
        <v>43</v>
      </c>
    </row>
    <row r="159" spans="1:16" ht="13.2" customHeight="1">
      <c r="A159" t="s">
        <v>40</v>
      </c>
      <c r="B159" s="10" t="s">
        <v>1264</v>
      </c>
      <c r="C159" s="10" t="s">
        <v>3927</v>
      </c>
      <c r="E159" s="27" t="s">
        <v>3928</v>
      </c>
      <c r="F159" s="28" t="s">
        <v>81</v>
      </c>
      <c r="G159" s="29">
        <v>5</v>
      </c>
      <c r="H159" s="28">
        <v>1E-05</v>
      </c>
      <c r="I159" s="28">
        <f>ROUND(G159*H159,6)</f>
        <v>5E-05</v>
      </c>
      <c r="L159" s="30">
        <v>0</v>
      </c>
      <c r="M159" s="31">
        <f>ROUND(ROUND(L159,2)*ROUND(G159,3),2)</f>
        <v>0</v>
      </c>
      <c r="N159" s="28" t="s">
        <v>57</v>
      </c>
      <c r="O159">
        <f>(M159*21)/100</f>
        <v>0</v>
      </c>
      <c r="P159" t="s">
        <v>47</v>
      </c>
    </row>
    <row r="160" spans="1:5" ht="13.2" customHeight="1">
      <c r="A160" s="32" t="s">
        <v>48</v>
      </c>
      <c r="E160" s="33" t="s">
        <v>3928</v>
      </c>
    </row>
    <row r="161" spans="1:5" ht="13.2" customHeight="1">
      <c r="A161" s="32" t="s">
        <v>49</v>
      </c>
      <c r="E161" s="34" t="s">
        <v>43</v>
      </c>
    </row>
    <row r="162" ht="13.2" customHeight="1">
      <c r="E162" s="33" t="s">
        <v>43</v>
      </c>
    </row>
    <row r="163" spans="1:16" ht="13.2" customHeight="1">
      <c r="A163" t="s">
        <v>40</v>
      </c>
      <c r="B163" s="10" t="s">
        <v>1273</v>
      </c>
      <c r="C163" s="10" t="s">
        <v>3929</v>
      </c>
      <c r="E163" s="27" t="s">
        <v>3930</v>
      </c>
      <c r="F163" s="28" t="s">
        <v>81</v>
      </c>
      <c r="G163" s="29">
        <v>10</v>
      </c>
      <c r="H163" s="28">
        <v>1E-05</v>
      </c>
      <c r="I163" s="28">
        <f>ROUND(G163*H163,6)</f>
        <v>0.0001</v>
      </c>
      <c r="L163" s="30">
        <v>0</v>
      </c>
      <c r="M163" s="31">
        <f>ROUND(ROUND(L163,2)*ROUND(G163,3),2)</f>
        <v>0</v>
      </c>
      <c r="N163" s="28" t="s">
        <v>52</v>
      </c>
      <c r="O163">
        <f>(M163*21)/100</f>
        <v>0</v>
      </c>
      <c r="P163" t="s">
        <v>47</v>
      </c>
    </row>
    <row r="164" spans="1:5" ht="13.2" customHeight="1">
      <c r="A164" s="32" t="s">
        <v>48</v>
      </c>
      <c r="E164" s="33" t="s">
        <v>3930</v>
      </c>
    </row>
    <row r="165" spans="1:5" ht="13.2" customHeight="1">
      <c r="A165" s="32" t="s">
        <v>49</v>
      </c>
      <c r="E165" s="34" t="s">
        <v>43</v>
      </c>
    </row>
    <row r="166" ht="13.2" customHeight="1">
      <c r="E166" s="33" t="s">
        <v>43</v>
      </c>
    </row>
    <row r="167" spans="1:13" ht="13.2" customHeight="1">
      <c r="A167" t="s">
        <v>37</v>
      </c>
      <c r="C167" s="11" t="s">
        <v>60</v>
      </c>
      <c r="E167" s="35" t="s">
        <v>1405</v>
      </c>
      <c r="J167" s="31">
        <f>0</f>
        <v>0</v>
      </c>
      <c r="K167" s="31">
        <f>0</f>
        <v>0</v>
      </c>
      <c r="L167" s="31">
        <f>0+L168</f>
        <v>0</v>
      </c>
      <c r="M167" s="31">
        <f>0+M168</f>
        <v>0</v>
      </c>
    </row>
    <row r="168" spans="1:16" ht="13.2" customHeight="1">
      <c r="A168" t="s">
        <v>40</v>
      </c>
      <c r="B168" s="10" t="s">
        <v>134</v>
      </c>
      <c r="C168" s="10" t="s">
        <v>3931</v>
      </c>
      <c r="E168" s="27" t="s">
        <v>3932</v>
      </c>
      <c r="F168" s="28" t="s">
        <v>155</v>
      </c>
      <c r="G168" s="29">
        <v>0.6</v>
      </c>
      <c r="H168" s="28">
        <v>0</v>
      </c>
      <c r="I168" s="28">
        <f>ROUND(G168*H168,6)</f>
        <v>0</v>
      </c>
      <c r="L168" s="30">
        <v>0</v>
      </c>
      <c r="M168" s="31">
        <f>ROUND(ROUND(L168,2)*ROUND(G168,3),2)</f>
        <v>0</v>
      </c>
      <c r="N168" s="28" t="s">
        <v>52</v>
      </c>
      <c r="O168">
        <f>(M168*21)/100</f>
        <v>0</v>
      </c>
      <c r="P168" t="s">
        <v>47</v>
      </c>
    </row>
    <row r="169" spans="1:5" ht="13.2" customHeight="1">
      <c r="A169" s="32" t="s">
        <v>48</v>
      </c>
      <c r="E169" s="33" t="s">
        <v>3932</v>
      </c>
    </row>
    <row r="170" spans="1:5" ht="13.2" customHeight="1">
      <c r="A170" s="32" t="s">
        <v>49</v>
      </c>
      <c r="E170" s="34" t="s">
        <v>3933</v>
      </c>
    </row>
    <row r="171" ht="13.2" customHeight="1">
      <c r="E171" s="33" t="s">
        <v>2886</v>
      </c>
    </row>
    <row r="172" spans="1:13" ht="13.2" customHeight="1">
      <c r="A172" t="s">
        <v>37</v>
      </c>
      <c r="C172" s="11" t="s">
        <v>74</v>
      </c>
      <c r="E172" s="35" t="s">
        <v>3267</v>
      </c>
      <c r="J172" s="31">
        <f>0</f>
        <v>0</v>
      </c>
      <c r="K172" s="31">
        <f>0</f>
        <v>0</v>
      </c>
      <c r="L172" s="31">
        <f>0+L173+L177</f>
        <v>0</v>
      </c>
      <c r="M172" s="31">
        <f>0+M173+M177</f>
        <v>0</v>
      </c>
    </row>
    <row r="173" spans="1:16" ht="13.2" customHeight="1">
      <c r="A173" t="s">
        <v>40</v>
      </c>
      <c r="B173" s="10" t="s">
        <v>121</v>
      </c>
      <c r="C173" s="10" t="s">
        <v>3674</v>
      </c>
      <c r="E173" s="27" t="s">
        <v>3675</v>
      </c>
      <c r="F173" s="28" t="s">
        <v>81</v>
      </c>
      <c r="G173" s="29">
        <v>7</v>
      </c>
      <c r="H173" s="28">
        <v>0.00019</v>
      </c>
      <c r="I173" s="28">
        <f>ROUND(G173*H173,6)</f>
        <v>0.00133</v>
      </c>
      <c r="L173" s="30">
        <v>0</v>
      </c>
      <c r="M173" s="31">
        <f>ROUND(ROUND(L173,2)*ROUND(G173,3),2)</f>
        <v>0</v>
      </c>
      <c r="N173" s="28" t="s">
        <v>52</v>
      </c>
      <c r="O173">
        <f>(M173*21)/100</f>
        <v>0</v>
      </c>
      <c r="P173" t="s">
        <v>47</v>
      </c>
    </row>
    <row r="174" spans="1:5" ht="13.2" customHeight="1">
      <c r="A174" s="32" t="s">
        <v>48</v>
      </c>
      <c r="E174" s="33" t="s">
        <v>3675</v>
      </c>
    </row>
    <row r="175" spans="1:5" ht="13.2" customHeight="1">
      <c r="A175" s="32" t="s">
        <v>49</v>
      </c>
      <c r="E175" s="34" t="s">
        <v>43</v>
      </c>
    </row>
    <row r="176" ht="13.2" customHeight="1">
      <c r="E176" s="33" t="s">
        <v>43</v>
      </c>
    </row>
    <row r="177" spans="1:16" ht="13.2" customHeight="1">
      <c r="A177" t="s">
        <v>40</v>
      </c>
      <c r="B177" s="10" t="s">
        <v>137</v>
      </c>
      <c r="C177" s="10" t="s">
        <v>3934</v>
      </c>
      <c r="E177" s="27" t="s">
        <v>3935</v>
      </c>
      <c r="F177" s="28" t="s">
        <v>81</v>
      </c>
      <c r="G177" s="29">
        <v>5</v>
      </c>
      <c r="H177" s="28">
        <v>6E-05</v>
      </c>
      <c r="I177" s="28">
        <f>ROUND(G177*H177,6)</f>
        <v>0.0003</v>
      </c>
      <c r="L177" s="30">
        <v>0</v>
      </c>
      <c r="M177" s="31">
        <f>ROUND(ROUND(L177,2)*ROUND(G177,3),2)</f>
        <v>0</v>
      </c>
      <c r="N177" s="28" t="s">
        <v>52</v>
      </c>
      <c r="O177">
        <f>(M177*21)/100</f>
        <v>0</v>
      </c>
      <c r="P177" t="s">
        <v>47</v>
      </c>
    </row>
    <row r="178" spans="1:5" ht="13.2" customHeight="1">
      <c r="A178" s="32" t="s">
        <v>48</v>
      </c>
      <c r="E178" s="33" t="s">
        <v>3935</v>
      </c>
    </row>
    <row r="179" spans="1:5" ht="13.2" customHeight="1">
      <c r="A179" s="32" t="s">
        <v>49</v>
      </c>
      <c r="E179" s="34" t="s">
        <v>43</v>
      </c>
    </row>
    <row r="180" ht="13.2" customHeight="1">
      <c r="E180" s="33" t="s">
        <v>43</v>
      </c>
    </row>
    <row r="181" spans="1:13" ht="13.2" customHeight="1">
      <c r="A181" t="s">
        <v>37</v>
      </c>
      <c r="C181" s="11" t="s">
        <v>38</v>
      </c>
      <c r="E181" s="35" t="s">
        <v>39</v>
      </c>
      <c r="J181" s="31">
        <f>0</f>
        <v>0</v>
      </c>
      <c r="K181" s="31">
        <f>0</f>
        <v>0</v>
      </c>
      <c r="L181" s="31">
        <f>0+L182</f>
        <v>0</v>
      </c>
      <c r="M181" s="31">
        <f>0+M182</f>
        <v>0</v>
      </c>
    </row>
    <row r="182" spans="1:16" ht="13.2" customHeight="1">
      <c r="A182" t="s">
        <v>40</v>
      </c>
      <c r="B182" s="10" t="s">
        <v>269</v>
      </c>
      <c r="C182" s="10" t="s">
        <v>3426</v>
      </c>
      <c r="E182" s="27" t="s">
        <v>3427</v>
      </c>
      <c r="F182" s="28" t="s">
        <v>67</v>
      </c>
      <c r="G182" s="29">
        <v>1</v>
      </c>
      <c r="H182" s="28">
        <v>0</v>
      </c>
      <c r="I182" s="28">
        <f>ROUND(G182*H182,6)</f>
        <v>0</v>
      </c>
      <c r="L182" s="30">
        <v>0</v>
      </c>
      <c r="M182" s="31">
        <f>ROUND(ROUND(L182,2)*ROUND(G182,3),2)</f>
        <v>0</v>
      </c>
      <c r="N182" s="28" t="s">
        <v>52</v>
      </c>
      <c r="O182">
        <f>(M182*21)/100</f>
        <v>0</v>
      </c>
      <c r="P182" t="s">
        <v>47</v>
      </c>
    </row>
    <row r="183" spans="1:5" ht="13.2" customHeight="1">
      <c r="A183" s="32" t="s">
        <v>48</v>
      </c>
      <c r="E183" s="33" t="s">
        <v>3427</v>
      </c>
    </row>
    <row r="184" spans="1:5" ht="13.2" customHeight="1">
      <c r="A184" s="32" t="s">
        <v>49</v>
      </c>
      <c r="E184" s="34" t="s">
        <v>43</v>
      </c>
    </row>
    <row r="185" ht="13.2" customHeight="1">
      <c r="E185" s="33" t="s">
        <v>43</v>
      </c>
    </row>
    <row r="186" spans="1:13" ht="13.2" customHeight="1">
      <c r="A186" t="s">
        <v>37</v>
      </c>
      <c r="C186" s="11" t="s">
        <v>94</v>
      </c>
      <c r="E186" s="35" t="s">
        <v>95</v>
      </c>
      <c r="J186" s="31">
        <f>0</f>
        <v>0</v>
      </c>
      <c r="K186" s="31">
        <f>0</f>
        <v>0</v>
      </c>
      <c r="L186" s="31">
        <f>0+L187+L191+L195</f>
        <v>0</v>
      </c>
      <c r="M186" s="31">
        <f>0+M187+M191+M195</f>
        <v>0</v>
      </c>
    </row>
    <row r="187" spans="1:16" ht="13.2" customHeight="1">
      <c r="A187" t="s">
        <v>40</v>
      </c>
      <c r="B187" s="10" t="s">
        <v>272</v>
      </c>
      <c r="C187" s="10" t="s">
        <v>97</v>
      </c>
      <c r="E187" s="27" t="s">
        <v>98</v>
      </c>
      <c r="F187" s="28" t="s">
        <v>67</v>
      </c>
      <c r="G187" s="29">
        <v>1</v>
      </c>
      <c r="H187" s="28">
        <v>0</v>
      </c>
      <c r="I187" s="28">
        <f>ROUND(G187*H187,6)</f>
        <v>0</v>
      </c>
      <c r="L187" s="30">
        <v>0</v>
      </c>
      <c r="M187" s="31">
        <f>ROUND(ROUND(L187,2)*ROUND(G187,3),2)</f>
        <v>0</v>
      </c>
      <c r="N187" s="28" t="s">
        <v>52</v>
      </c>
      <c r="O187">
        <f>(M187*21)/100</f>
        <v>0</v>
      </c>
      <c r="P187" t="s">
        <v>47</v>
      </c>
    </row>
    <row r="188" spans="1:5" ht="13.2" customHeight="1">
      <c r="A188" s="32" t="s">
        <v>48</v>
      </c>
      <c r="E188" s="33" t="s">
        <v>98</v>
      </c>
    </row>
    <row r="189" spans="1:5" ht="13.2" customHeight="1">
      <c r="A189" s="32" t="s">
        <v>49</v>
      </c>
      <c r="E189" s="34" t="s">
        <v>43</v>
      </c>
    </row>
    <row r="190" ht="13.2" customHeight="1">
      <c r="E190" s="33" t="s">
        <v>43</v>
      </c>
    </row>
    <row r="191" spans="1:16" ht="13.2" customHeight="1">
      <c r="A191" t="s">
        <v>40</v>
      </c>
      <c r="B191" s="10" t="s">
        <v>279</v>
      </c>
      <c r="C191" s="10" t="s">
        <v>3936</v>
      </c>
      <c r="E191" s="27" t="s">
        <v>3937</v>
      </c>
      <c r="F191" s="28" t="s">
        <v>67</v>
      </c>
      <c r="G191" s="29">
        <v>1</v>
      </c>
      <c r="H191" s="28">
        <v>0</v>
      </c>
      <c r="I191" s="28">
        <f>ROUND(G191*H191,6)</f>
        <v>0</v>
      </c>
      <c r="L191" s="30">
        <v>0</v>
      </c>
      <c r="M191" s="31">
        <f>ROUND(ROUND(L191,2)*ROUND(G191,3),2)</f>
        <v>0</v>
      </c>
      <c r="N191" s="28" t="s">
        <v>52</v>
      </c>
      <c r="O191">
        <f>(M191*21)/100</f>
        <v>0</v>
      </c>
      <c r="P191" t="s">
        <v>47</v>
      </c>
    </row>
    <row r="192" spans="1:5" ht="13.2" customHeight="1">
      <c r="A192" s="32" t="s">
        <v>48</v>
      </c>
      <c r="E192" s="33" t="s">
        <v>3937</v>
      </c>
    </row>
    <row r="193" spans="1:5" ht="13.2" customHeight="1">
      <c r="A193" s="32" t="s">
        <v>49</v>
      </c>
      <c r="E193" s="34" t="s">
        <v>43</v>
      </c>
    </row>
    <row r="194" ht="13.2" customHeight="1">
      <c r="E194" s="33" t="s">
        <v>43</v>
      </c>
    </row>
    <row r="195" spans="1:16" ht="13.2" customHeight="1">
      <c r="A195" t="s">
        <v>40</v>
      </c>
      <c r="B195" s="10" t="s">
        <v>283</v>
      </c>
      <c r="C195" s="10" t="s">
        <v>100</v>
      </c>
      <c r="E195" s="27" t="s">
        <v>101</v>
      </c>
      <c r="F195" s="28" t="s">
        <v>67</v>
      </c>
      <c r="G195" s="29">
        <v>1</v>
      </c>
      <c r="H195" s="28">
        <v>0</v>
      </c>
      <c r="I195" s="28">
        <f>ROUND(G195*H195,6)</f>
        <v>0</v>
      </c>
      <c r="L195" s="30">
        <v>0</v>
      </c>
      <c r="M195" s="31">
        <f>ROUND(ROUND(L195,2)*ROUND(G195,3),2)</f>
        <v>0</v>
      </c>
      <c r="N195" s="28" t="s">
        <v>52</v>
      </c>
      <c r="O195">
        <f>(M195*21)/100</f>
        <v>0</v>
      </c>
      <c r="P195" t="s">
        <v>47</v>
      </c>
    </row>
    <row r="196" spans="1:5" ht="13.2" customHeight="1">
      <c r="A196" s="32" t="s">
        <v>48</v>
      </c>
      <c r="E196" s="33" t="s">
        <v>101</v>
      </c>
    </row>
    <row r="197" spans="1:5" ht="13.2" customHeight="1">
      <c r="A197" s="32" t="s">
        <v>49</v>
      </c>
      <c r="E197" s="34" t="s">
        <v>43</v>
      </c>
    </row>
    <row r="198" ht="13.2" customHeight="1">
      <c r="E198" s="33" t="s">
        <v>43</v>
      </c>
    </row>
  </sheetData>
  <sheetProtection algorithmName="SHA-512" hashValue="8LL9wg4Mn2WiDW1jux9U2PUp7dB/5W4AKeBVH2cuTY4a+HleipFfVaBaaltebyYJKC6wB3q7prs5y0Xv7+4iUg==" saltValue="ZETj6/zsSHiX1hpDJkpYew=="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workbookViewId="0" topLeftCell="A1">
      <pane ySplit="7" topLeftCell="A74"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3938</v>
      </c>
      <c r="M3" s="36">
        <f>0+K8+K133+K146+M8+M133+M146</f>
        <v>0</v>
      </c>
      <c r="N3" s="19" t="s">
        <v>13</v>
      </c>
    </row>
    <row r="4" spans="1:5" ht="15" customHeight="1">
      <c r="A4" s="22" t="s">
        <v>18</v>
      </c>
      <c r="B4" s="23" t="s">
        <v>21</v>
      </c>
      <c r="C4" s="2" t="s">
        <v>3938</v>
      </c>
      <c r="D4" s="5"/>
      <c r="E4" s="23" t="s">
        <v>3939</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2138</v>
      </c>
      <c r="E8" s="26" t="s">
        <v>2139</v>
      </c>
      <c r="J8" s="25">
        <f>0</f>
        <v>0</v>
      </c>
      <c r="K8" s="25">
        <f>0</f>
        <v>0</v>
      </c>
      <c r="L8" s="25">
        <f>0+L9+L13+L17+L21+L25+L29+L33+L37+L41+L45+L49+L53+L57+L61+L65+L69+L73+L77+L81+L85+L89+L93+L97+L101+L105+L109+L113+L117+L121+L125+L129</f>
        <v>0</v>
      </c>
      <c r="M8" s="25">
        <f>0+M9+M13+M17+M21+M25+M29+M33+M37+M41+M45+M49+M53+M57+M61+M65+M69+M73+M77+M81+M85+M89+M93+M97+M101+M105+M109+M113+M117+M121+M125+M129</f>
        <v>0</v>
      </c>
    </row>
    <row r="9" spans="1:16" ht="13.2" customHeight="1">
      <c r="A9" t="s">
        <v>40</v>
      </c>
      <c r="B9" s="10" t="s">
        <v>121</v>
      </c>
      <c r="C9" s="10" t="s">
        <v>3940</v>
      </c>
      <c r="E9" s="27" t="s">
        <v>3941</v>
      </c>
      <c r="F9" s="28" t="s">
        <v>81</v>
      </c>
      <c r="G9" s="29">
        <v>180</v>
      </c>
      <c r="H9" s="28">
        <v>0</v>
      </c>
      <c r="I9" s="28">
        <f>ROUND(G9*H9,6)</f>
        <v>0</v>
      </c>
      <c r="L9" s="30">
        <v>0</v>
      </c>
      <c r="M9" s="31">
        <f>ROUND(ROUND(L9,2)*ROUND(G9,3),2)</f>
        <v>0</v>
      </c>
      <c r="N9" s="28" t="s">
        <v>57</v>
      </c>
      <c r="O9">
        <f>(M9*21)/100</f>
        <v>0</v>
      </c>
      <c r="P9" t="s">
        <v>47</v>
      </c>
    </row>
    <row r="10" spans="1:5" ht="13.2" customHeight="1">
      <c r="A10" s="32" t="s">
        <v>48</v>
      </c>
      <c r="E10" s="33" t="s">
        <v>3941</v>
      </c>
    </row>
    <row r="11" spans="1:5" ht="13.2" customHeight="1">
      <c r="A11" s="32" t="s">
        <v>49</v>
      </c>
      <c r="E11" s="34" t="s">
        <v>43</v>
      </c>
    </row>
    <row r="12" ht="13.2" customHeight="1">
      <c r="E12" s="33" t="s">
        <v>43</v>
      </c>
    </row>
    <row r="13" spans="1:16" ht="13.2" customHeight="1">
      <c r="A13" t="s">
        <v>40</v>
      </c>
      <c r="B13" s="10" t="s">
        <v>110</v>
      </c>
      <c r="C13" s="10" t="s">
        <v>3942</v>
      </c>
      <c r="E13" s="27" t="s">
        <v>3943</v>
      </c>
      <c r="F13" s="28" t="s">
        <v>81</v>
      </c>
      <c r="G13" s="29">
        <v>240</v>
      </c>
      <c r="H13" s="28">
        <v>0</v>
      </c>
      <c r="I13" s="28">
        <f>ROUND(G13*H13,6)</f>
        <v>0</v>
      </c>
      <c r="L13" s="30">
        <v>0</v>
      </c>
      <c r="M13" s="31">
        <f>ROUND(ROUND(L13,2)*ROUND(G13,3),2)</f>
        <v>0</v>
      </c>
      <c r="N13" s="28" t="s">
        <v>57</v>
      </c>
      <c r="O13">
        <f>(M13*21)/100</f>
        <v>0</v>
      </c>
      <c r="P13" t="s">
        <v>47</v>
      </c>
    </row>
    <row r="14" spans="1:5" ht="13.2" customHeight="1">
      <c r="A14" s="32" t="s">
        <v>48</v>
      </c>
      <c r="E14" s="33" t="s">
        <v>3943</v>
      </c>
    </row>
    <row r="15" spans="1:5" ht="13.2" customHeight="1">
      <c r="A15" s="32" t="s">
        <v>49</v>
      </c>
      <c r="E15" s="34" t="s">
        <v>43</v>
      </c>
    </row>
    <row r="16" ht="13.2" customHeight="1">
      <c r="E16" s="33" t="s">
        <v>43</v>
      </c>
    </row>
    <row r="17" spans="1:16" ht="13.2" customHeight="1">
      <c r="A17" t="s">
        <v>40</v>
      </c>
      <c r="B17" s="10" t="s">
        <v>118</v>
      </c>
      <c r="C17" s="10" t="s">
        <v>3944</v>
      </c>
      <c r="E17" s="27" t="s">
        <v>3945</v>
      </c>
      <c r="F17" s="28" t="s">
        <v>81</v>
      </c>
      <c r="G17" s="29">
        <v>240</v>
      </c>
      <c r="H17" s="28">
        <v>0</v>
      </c>
      <c r="I17" s="28">
        <f>ROUND(G17*H17,6)</f>
        <v>0</v>
      </c>
      <c r="L17" s="30">
        <v>0</v>
      </c>
      <c r="M17" s="31">
        <f>ROUND(ROUND(L17,2)*ROUND(G17,3),2)</f>
        <v>0</v>
      </c>
      <c r="N17" s="28" t="s">
        <v>57</v>
      </c>
      <c r="O17">
        <f>(M17*21)/100</f>
        <v>0</v>
      </c>
      <c r="P17" t="s">
        <v>47</v>
      </c>
    </row>
    <row r="18" spans="1:5" ht="13.2" customHeight="1">
      <c r="A18" s="32" t="s">
        <v>48</v>
      </c>
      <c r="E18" s="33" t="s">
        <v>3945</v>
      </c>
    </row>
    <row r="19" spans="1:5" ht="13.2" customHeight="1">
      <c r="A19" s="32" t="s">
        <v>49</v>
      </c>
      <c r="E19" s="34" t="s">
        <v>43</v>
      </c>
    </row>
    <row r="20" ht="13.2" customHeight="1">
      <c r="E20" s="33" t="s">
        <v>43</v>
      </c>
    </row>
    <row r="21" spans="1:16" ht="13.2" customHeight="1">
      <c r="A21" t="s">
        <v>40</v>
      </c>
      <c r="B21" s="10" t="s">
        <v>127</v>
      </c>
      <c r="C21" s="10" t="s">
        <v>3946</v>
      </c>
      <c r="E21" s="27" t="s">
        <v>3947</v>
      </c>
      <c r="F21" s="28" t="s">
        <v>45</v>
      </c>
      <c r="G21" s="29">
        <v>1</v>
      </c>
      <c r="H21" s="28">
        <v>0</v>
      </c>
      <c r="I21" s="28">
        <f>ROUND(G21*H21,6)</f>
        <v>0</v>
      </c>
      <c r="L21" s="30">
        <v>0</v>
      </c>
      <c r="M21" s="31">
        <f>ROUND(ROUND(L21,2)*ROUND(G21,3),2)</f>
        <v>0</v>
      </c>
      <c r="N21" s="28" t="s">
        <v>57</v>
      </c>
      <c r="O21">
        <f>(M21*21)/100</f>
        <v>0</v>
      </c>
      <c r="P21" t="s">
        <v>47</v>
      </c>
    </row>
    <row r="22" spans="1:5" ht="13.2" customHeight="1">
      <c r="A22" s="32" t="s">
        <v>48</v>
      </c>
      <c r="E22" s="33" t="s">
        <v>3947</v>
      </c>
    </row>
    <row r="23" spans="1:5" ht="13.2" customHeight="1">
      <c r="A23" s="32" t="s">
        <v>49</v>
      </c>
      <c r="E23" s="34" t="s">
        <v>43</v>
      </c>
    </row>
    <row r="24" ht="13.2" customHeight="1">
      <c r="E24" s="33" t="s">
        <v>43</v>
      </c>
    </row>
    <row r="25" spans="1:16" ht="13.2" customHeight="1">
      <c r="A25" t="s">
        <v>40</v>
      </c>
      <c r="B25" s="10" t="s">
        <v>134</v>
      </c>
      <c r="C25" s="10" t="s">
        <v>3948</v>
      </c>
      <c r="E25" s="27" t="s">
        <v>3949</v>
      </c>
      <c r="F25" s="28" t="s">
        <v>81</v>
      </c>
      <c r="G25" s="29">
        <v>180</v>
      </c>
      <c r="H25" s="28">
        <v>0</v>
      </c>
      <c r="I25" s="28">
        <f>ROUND(G25*H25,6)</f>
        <v>0</v>
      </c>
      <c r="L25" s="30">
        <v>0</v>
      </c>
      <c r="M25" s="31">
        <f>ROUND(ROUND(L25,2)*ROUND(G25,3),2)</f>
        <v>0</v>
      </c>
      <c r="N25" s="28" t="s">
        <v>52</v>
      </c>
      <c r="O25">
        <f>(M25*21)/100</f>
        <v>0</v>
      </c>
      <c r="P25" t="s">
        <v>47</v>
      </c>
    </row>
    <row r="26" spans="1:5" ht="13.2" customHeight="1">
      <c r="A26" s="32" t="s">
        <v>48</v>
      </c>
      <c r="E26" s="33" t="s">
        <v>3949</v>
      </c>
    </row>
    <row r="27" spans="1:5" ht="13.2" customHeight="1">
      <c r="A27" s="32" t="s">
        <v>49</v>
      </c>
      <c r="E27" s="34" t="s">
        <v>43</v>
      </c>
    </row>
    <row r="28" ht="13.2" customHeight="1">
      <c r="E28" s="33" t="s">
        <v>43</v>
      </c>
    </row>
    <row r="29" spans="1:16" ht="13.2" customHeight="1">
      <c r="A29" t="s">
        <v>40</v>
      </c>
      <c r="B29" s="10" t="s">
        <v>113</v>
      </c>
      <c r="C29" s="10" t="s">
        <v>3950</v>
      </c>
      <c r="E29" s="27" t="s">
        <v>3951</v>
      </c>
      <c r="F29" s="28" t="s">
        <v>81</v>
      </c>
      <c r="G29" s="29">
        <v>240</v>
      </c>
      <c r="H29" s="28">
        <v>0</v>
      </c>
      <c r="I29" s="28">
        <f>ROUND(G29*H29,6)</f>
        <v>0</v>
      </c>
      <c r="L29" s="30">
        <v>0</v>
      </c>
      <c r="M29" s="31">
        <f>ROUND(ROUND(L29,2)*ROUND(G29,3),2)</f>
        <v>0</v>
      </c>
      <c r="N29" s="28" t="s">
        <v>57</v>
      </c>
      <c r="O29">
        <f>(M29*21)/100</f>
        <v>0</v>
      </c>
      <c r="P29" t="s">
        <v>47</v>
      </c>
    </row>
    <row r="30" spans="1:5" ht="13.2" customHeight="1">
      <c r="A30" s="32" t="s">
        <v>48</v>
      </c>
      <c r="E30" s="33" t="s">
        <v>3951</v>
      </c>
    </row>
    <row r="31" spans="1:5" ht="13.2" customHeight="1">
      <c r="A31" s="32" t="s">
        <v>49</v>
      </c>
      <c r="E31" s="34" t="s">
        <v>43</v>
      </c>
    </row>
    <row r="32" ht="13.2" customHeight="1">
      <c r="E32" s="33" t="s">
        <v>43</v>
      </c>
    </row>
    <row r="33" spans="1:16" ht="13.2" customHeight="1">
      <c r="A33" t="s">
        <v>40</v>
      </c>
      <c r="B33" s="10" t="s">
        <v>124</v>
      </c>
      <c r="C33" s="10" t="s">
        <v>3952</v>
      </c>
      <c r="E33" s="27" t="s">
        <v>3953</v>
      </c>
      <c r="F33" s="28" t="s">
        <v>81</v>
      </c>
      <c r="G33" s="29">
        <v>240</v>
      </c>
      <c r="H33" s="28">
        <v>0</v>
      </c>
      <c r="I33" s="28">
        <f>ROUND(G33*H33,6)</f>
        <v>0</v>
      </c>
      <c r="L33" s="30">
        <v>0</v>
      </c>
      <c r="M33" s="31">
        <f>ROUND(ROUND(L33,2)*ROUND(G33,3),2)</f>
        <v>0</v>
      </c>
      <c r="N33" s="28" t="s">
        <v>57</v>
      </c>
      <c r="O33">
        <f>(M33*21)/100</f>
        <v>0</v>
      </c>
      <c r="P33" t="s">
        <v>47</v>
      </c>
    </row>
    <row r="34" spans="1:5" ht="13.2" customHeight="1">
      <c r="A34" s="32" t="s">
        <v>48</v>
      </c>
      <c r="E34" s="33" t="s">
        <v>3953</v>
      </c>
    </row>
    <row r="35" spans="1:5" ht="13.2" customHeight="1">
      <c r="A35" s="32" t="s">
        <v>49</v>
      </c>
      <c r="E35" s="34" t="s">
        <v>43</v>
      </c>
    </row>
    <row r="36" ht="13.2" customHeight="1">
      <c r="E36" s="33" t="s">
        <v>43</v>
      </c>
    </row>
    <row r="37" spans="1:16" ht="13.2" customHeight="1">
      <c r="A37" t="s">
        <v>40</v>
      </c>
      <c r="B37" s="10" t="s">
        <v>41</v>
      </c>
      <c r="C37" s="10" t="s">
        <v>3954</v>
      </c>
      <c r="E37" s="27" t="s">
        <v>3955</v>
      </c>
      <c r="F37" s="28" t="s">
        <v>63</v>
      </c>
      <c r="G37" s="29">
        <v>5.25</v>
      </c>
      <c r="H37" s="28">
        <v>0</v>
      </c>
      <c r="I37" s="28">
        <f>ROUND(G37*H37,6)</f>
        <v>0</v>
      </c>
      <c r="L37" s="30">
        <v>0</v>
      </c>
      <c r="M37" s="31">
        <f>ROUND(ROUND(L37,2)*ROUND(G37,3),2)</f>
        <v>0</v>
      </c>
      <c r="N37" s="28" t="s">
        <v>57</v>
      </c>
      <c r="O37">
        <f>(M37*21)/100</f>
        <v>0</v>
      </c>
      <c r="P37" t="s">
        <v>47</v>
      </c>
    </row>
    <row r="38" spans="1:5" ht="13.2" customHeight="1">
      <c r="A38" s="32" t="s">
        <v>48</v>
      </c>
      <c r="E38" s="33" t="s">
        <v>3955</v>
      </c>
    </row>
    <row r="39" spans="1:5" ht="13.2" customHeight="1">
      <c r="A39" s="32" t="s">
        <v>49</v>
      </c>
      <c r="E39" s="34" t="s">
        <v>43</v>
      </c>
    </row>
    <row r="40" ht="13.2" customHeight="1">
      <c r="E40" s="33" t="s">
        <v>43</v>
      </c>
    </row>
    <row r="41" spans="1:16" ht="13.2" customHeight="1">
      <c r="A41" t="s">
        <v>40</v>
      </c>
      <c r="B41" s="10" t="s">
        <v>47</v>
      </c>
      <c r="C41" s="10" t="s">
        <v>3956</v>
      </c>
      <c r="E41" s="27" t="s">
        <v>3957</v>
      </c>
      <c r="F41" s="28" t="s">
        <v>81</v>
      </c>
      <c r="G41" s="29">
        <v>30</v>
      </c>
      <c r="H41" s="28">
        <v>0</v>
      </c>
      <c r="I41" s="28">
        <f>ROUND(G41*H41,6)</f>
        <v>0</v>
      </c>
      <c r="L41" s="30">
        <v>0</v>
      </c>
      <c r="M41" s="31">
        <f>ROUND(ROUND(L41,2)*ROUND(G41,3),2)</f>
        <v>0</v>
      </c>
      <c r="N41" s="28" t="s">
        <v>57</v>
      </c>
      <c r="O41">
        <f>(M41*21)/100</f>
        <v>0</v>
      </c>
      <c r="P41" t="s">
        <v>47</v>
      </c>
    </row>
    <row r="42" spans="1:5" ht="13.2" customHeight="1">
      <c r="A42" s="32" t="s">
        <v>48</v>
      </c>
      <c r="E42" s="33" t="s">
        <v>3957</v>
      </c>
    </row>
    <row r="43" spans="1:5" ht="13.2" customHeight="1">
      <c r="A43" s="32" t="s">
        <v>49</v>
      </c>
      <c r="E43" s="34" t="s">
        <v>43</v>
      </c>
    </row>
    <row r="44" ht="13.2" customHeight="1">
      <c r="E44" s="33" t="s">
        <v>43</v>
      </c>
    </row>
    <row r="45" spans="1:16" ht="13.2" customHeight="1">
      <c r="A45" t="s">
        <v>40</v>
      </c>
      <c r="B45" s="10" t="s">
        <v>53</v>
      </c>
      <c r="C45" s="10" t="s">
        <v>3958</v>
      </c>
      <c r="E45" s="27" t="s">
        <v>3959</v>
      </c>
      <c r="F45" s="28" t="s">
        <v>155</v>
      </c>
      <c r="G45" s="29">
        <v>1.2</v>
      </c>
      <c r="H45" s="28">
        <v>0</v>
      </c>
      <c r="I45" s="28">
        <f>ROUND(G45*H45,6)</f>
        <v>0</v>
      </c>
      <c r="L45" s="30">
        <v>0</v>
      </c>
      <c r="M45" s="31">
        <f>ROUND(ROUND(L45,2)*ROUND(G45,3),2)</f>
        <v>0</v>
      </c>
      <c r="N45" s="28" t="s">
        <v>57</v>
      </c>
      <c r="O45">
        <f>(M45*21)/100</f>
        <v>0</v>
      </c>
      <c r="P45" t="s">
        <v>47</v>
      </c>
    </row>
    <row r="46" spans="1:5" ht="13.2" customHeight="1">
      <c r="A46" s="32" t="s">
        <v>48</v>
      </c>
      <c r="E46" s="33" t="s">
        <v>3959</v>
      </c>
    </row>
    <row r="47" spans="1:5" ht="13.2" customHeight="1">
      <c r="A47" s="32" t="s">
        <v>49</v>
      </c>
      <c r="E47" s="34" t="s">
        <v>43</v>
      </c>
    </row>
    <row r="48" ht="13.2" customHeight="1">
      <c r="E48" s="33" t="s">
        <v>43</v>
      </c>
    </row>
    <row r="49" spans="1:16" ht="13.2" customHeight="1">
      <c r="A49" t="s">
        <v>40</v>
      </c>
      <c r="B49" s="10" t="s">
        <v>60</v>
      </c>
      <c r="C49" s="10" t="s">
        <v>3960</v>
      </c>
      <c r="E49" s="27" t="s">
        <v>3961</v>
      </c>
      <c r="F49" s="28" t="s">
        <v>63</v>
      </c>
      <c r="G49" s="29">
        <v>5.25</v>
      </c>
      <c r="H49" s="28">
        <v>0</v>
      </c>
      <c r="I49" s="28">
        <f>ROUND(G49*H49,6)</f>
        <v>0</v>
      </c>
      <c r="L49" s="30">
        <v>0</v>
      </c>
      <c r="M49" s="31">
        <f>ROUND(ROUND(L49,2)*ROUND(G49,3),2)</f>
        <v>0</v>
      </c>
      <c r="N49" s="28" t="s">
        <v>57</v>
      </c>
      <c r="O49">
        <f>(M49*21)/100</f>
        <v>0</v>
      </c>
      <c r="P49" t="s">
        <v>47</v>
      </c>
    </row>
    <row r="50" spans="1:5" ht="13.2" customHeight="1">
      <c r="A50" s="32" t="s">
        <v>48</v>
      </c>
      <c r="E50" s="33" t="s">
        <v>3961</v>
      </c>
    </row>
    <row r="51" spans="1:5" ht="13.2" customHeight="1">
      <c r="A51" s="32" t="s">
        <v>49</v>
      </c>
      <c r="E51" s="34" t="s">
        <v>43</v>
      </c>
    </row>
    <row r="52" ht="13.2" customHeight="1">
      <c r="E52" s="33" t="s">
        <v>43</v>
      </c>
    </row>
    <row r="53" spans="1:16" ht="13.2" customHeight="1">
      <c r="A53" t="s">
        <v>40</v>
      </c>
      <c r="B53" s="10" t="s">
        <v>64</v>
      </c>
      <c r="C53" s="10" t="s">
        <v>3962</v>
      </c>
      <c r="E53" s="27" t="s">
        <v>3963</v>
      </c>
      <c r="F53" s="28" t="s">
        <v>45</v>
      </c>
      <c r="G53" s="29">
        <v>3</v>
      </c>
      <c r="H53" s="28">
        <v>0</v>
      </c>
      <c r="I53" s="28">
        <f>ROUND(G53*H53,6)</f>
        <v>0</v>
      </c>
      <c r="L53" s="30">
        <v>0</v>
      </c>
      <c r="M53" s="31">
        <f>ROUND(ROUND(L53,2)*ROUND(G53,3),2)</f>
        <v>0</v>
      </c>
      <c r="N53" s="28" t="s">
        <v>57</v>
      </c>
      <c r="O53">
        <f>(M53*21)/100</f>
        <v>0</v>
      </c>
      <c r="P53" t="s">
        <v>47</v>
      </c>
    </row>
    <row r="54" spans="1:5" ht="13.2" customHeight="1">
      <c r="A54" s="32" t="s">
        <v>48</v>
      </c>
      <c r="E54" s="33" t="s">
        <v>3963</v>
      </c>
    </row>
    <row r="55" spans="1:5" ht="13.2" customHeight="1">
      <c r="A55" s="32" t="s">
        <v>49</v>
      </c>
      <c r="E55" s="34" t="s">
        <v>43</v>
      </c>
    </row>
    <row r="56" ht="13.2" customHeight="1">
      <c r="E56" s="33" t="s">
        <v>43</v>
      </c>
    </row>
    <row r="57" spans="1:16" ht="13.2" customHeight="1">
      <c r="A57" t="s">
        <v>40</v>
      </c>
      <c r="B57" s="10" t="s">
        <v>68</v>
      </c>
      <c r="C57" s="10" t="s">
        <v>3964</v>
      </c>
      <c r="E57" s="27" t="s">
        <v>3965</v>
      </c>
      <c r="F57" s="28" t="s">
        <v>81</v>
      </c>
      <c r="G57" s="29">
        <v>15</v>
      </c>
      <c r="H57" s="28">
        <v>0</v>
      </c>
      <c r="I57" s="28">
        <f>ROUND(G57*H57,6)</f>
        <v>0</v>
      </c>
      <c r="L57" s="30">
        <v>0</v>
      </c>
      <c r="M57" s="31">
        <f>ROUND(ROUND(L57,2)*ROUND(G57,3),2)</f>
        <v>0</v>
      </c>
      <c r="N57" s="28" t="s">
        <v>57</v>
      </c>
      <c r="O57">
        <f>(M57*21)/100</f>
        <v>0</v>
      </c>
      <c r="P57" t="s">
        <v>47</v>
      </c>
    </row>
    <row r="58" spans="1:5" ht="13.2" customHeight="1">
      <c r="A58" s="32" t="s">
        <v>48</v>
      </c>
      <c r="E58" s="33" t="s">
        <v>3965</v>
      </c>
    </row>
    <row r="59" spans="1:5" ht="13.2" customHeight="1">
      <c r="A59" s="32" t="s">
        <v>49</v>
      </c>
      <c r="E59" s="34" t="s">
        <v>43</v>
      </c>
    </row>
    <row r="60" ht="13.2" customHeight="1">
      <c r="E60" s="33" t="s">
        <v>43</v>
      </c>
    </row>
    <row r="61" spans="1:16" ht="13.2" customHeight="1">
      <c r="A61" t="s">
        <v>40</v>
      </c>
      <c r="B61" s="10" t="s">
        <v>71</v>
      </c>
      <c r="C61" s="10" t="s">
        <v>3966</v>
      </c>
      <c r="E61" s="27" t="s">
        <v>3967</v>
      </c>
      <c r="F61" s="28" t="s">
        <v>81</v>
      </c>
      <c r="G61" s="29">
        <v>170</v>
      </c>
      <c r="H61" s="28">
        <v>0</v>
      </c>
      <c r="I61" s="28">
        <f>ROUND(G61*H61,6)</f>
        <v>0</v>
      </c>
      <c r="L61" s="30">
        <v>0</v>
      </c>
      <c r="M61" s="31">
        <f>ROUND(ROUND(L61,2)*ROUND(G61,3),2)</f>
        <v>0</v>
      </c>
      <c r="N61" s="28" t="s">
        <v>57</v>
      </c>
      <c r="O61">
        <f>(M61*21)/100</f>
        <v>0</v>
      </c>
      <c r="P61" t="s">
        <v>47</v>
      </c>
    </row>
    <row r="62" spans="1:5" ht="13.2" customHeight="1">
      <c r="A62" s="32" t="s">
        <v>48</v>
      </c>
      <c r="E62" s="33" t="s">
        <v>3967</v>
      </c>
    </row>
    <row r="63" spans="1:5" ht="13.2" customHeight="1">
      <c r="A63" s="32" t="s">
        <v>49</v>
      </c>
      <c r="E63" s="34" t="s">
        <v>43</v>
      </c>
    </row>
    <row r="64" ht="13.2" customHeight="1">
      <c r="E64" s="33" t="s">
        <v>43</v>
      </c>
    </row>
    <row r="65" spans="1:16" ht="13.2" customHeight="1">
      <c r="A65" t="s">
        <v>40</v>
      </c>
      <c r="B65" s="10" t="s">
        <v>137</v>
      </c>
      <c r="C65" s="10" t="s">
        <v>3968</v>
      </c>
      <c r="E65" s="27" t="s">
        <v>3969</v>
      </c>
      <c r="F65" s="28" t="s">
        <v>81</v>
      </c>
      <c r="G65" s="29">
        <v>15</v>
      </c>
      <c r="H65" s="28">
        <v>0</v>
      </c>
      <c r="I65" s="28">
        <f>ROUND(G65*H65,6)</f>
        <v>0</v>
      </c>
      <c r="L65" s="30">
        <v>0</v>
      </c>
      <c r="M65" s="31">
        <f>ROUND(ROUND(L65,2)*ROUND(G65,3),2)</f>
        <v>0</v>
      </c>
      <c r="N65" s="28" t="s">
        <v>57</v>
      </c>
      <c r="O65">
        <f>(M65*21)/100</f>
        <v>0</v>
      </c>
      <c r="P65" t="s">
        <v>47</v>
      </c>
    </row>
    <row r="66" spans="1:5" ht="13.2" customHeight="1">
      <c r="A66" s="32" t="s">
        <v>48</v>
      </c>
      <c r="E66" s="33" t="s">
        <v>3969</v>
      </c>
    </row>
    <row r="67" spans="1:5" ht="13.2" customHeight="1">
      <c r="A67" s="32" t="s">
        <v>49</v>
      </c>
      <c r="E67" s="34" t="s">
        <v>43</v>
      </c>
    </row>
    <row r="68" ht="13.2" customHeight="1">
      <c r="E68" s="33" t="s">
        <v>43</v>
      </c>
    </row>
    <row r="69" spans="1:16" ht="13.2" customHeight="1">
      <c r="A69" t="s">
        <v>40</v>
      </c>
      <c r="B69" s="10" t="s">
        <v>233</v>
      </c>
      <c r="C69" s="10" t="s">
        <v>3970</v>
      </c>
      <c r="E69" s="27" t="s">
        <v>3971</v>
      </c>
      <c r="F69" s="28" t="s">
        <v>81</v>
      </c>
      <c r="G69" s="29">
        <v>170</v>
      </c>
      <c r="H69" s="28">
        <v>0</v>
      </c>
      <c r="I69" s="28">
        <f>ROUND(G69*H69,6)</f>
        <v>0</v>
      </c>
      <c r="L69" s="30">
        <v>0</v>
      </c>
      <c r="M69" s="31">
        <f>ROUND(ROUND(L69,2)*ROUND(G69,3),2)</f>
        <v>0</v>
      </c>
      <c r="N69" s="28" t="s">
        <v>57</v>
      </c>
      <c r="O69">
        <f>(M69*21)/100</f>
        <v>0</v>
      </c>
      <c r="P69" t="s">
        <v>47</v>
      </c>
    </row>
    <row r="70" spans="1:5" ht="13.2" customHeight="1">
      <c r="A70" s="32" t="s">
        <v>48</v>
      </c>
      <c r="E70" s="33" t="s">
        <v>3971</v>
      </c>
    </row>
    <row r="71" spans="1:5" ht="13.2" customHeight="1">
      <c r="A71" s="32" t="s">
        <v>49</v>
      </c>
      <c r="E71" s="34" t="s">
        <v>43</v>
      </c>
    </row>
    <row r="72" ht="13.2" customHeight="1">
      <c r="E72" s="33" t="s">
        <v>43</v>
      </c>
    </row>
    <row r="73" spans="1:16" ht="13.2" customHeight="1">
      <c r="A73" t="s">
        <v>40</v>
      </c>
      <c r="B73" s="10" t="s">
        <v>240</v>
      </c>
      <c r="C73" s="10" t="s">
        <v>3972</v>
      </c>
      <c r="E73" s="27" t="s">
        <v>3973</v>
      </c>
      <c r="F73" s="28" t="s">
        <v>81</v>
      </c>
      <c r="G73" s="29">
        <v>370</v>
      </c>
      <c r="H73" s="28">
        <v>7E-05</v>
      </c>
      <c r="I73" s="28">
        <f>ROUND(G73*H73,6)</f>
        <v>0.0259</v>
      </c>
      <c r="L73" s="30">
        <v>0</v>
      </c>
      <c r="M73" s="31">
        <f>ROUND(ROUND(L73,2)*ROUND(G73,3),2)</f>
        <v>0</v>
      </c>
      <c r="N73" s="28" t="s">
        <v>52</v>
      </c>
      <c r="O73">
        <f>(M73*21)/100</f>
        <v>0</v>
      </c>
      <c r="P73" t="s">
        <v>47</v>
      </c>
    </row>
    <row r="74" spans="1:5" ht="13.2" customHeight="1">
      <c r="A74" s="32" t="s">
        <v>48</v>
      </c>
      <c r="E74" s="33" t="s">
        <v>3973</v>
      </c>
    </row>
    <row r="75" spans="1:5" ht="13.2" customHeight="1">
      <c r="A75" s="32" t="s">
        <v>49</v>
      </c>
      <c r="E75" s="34" t="s">
        <v>3974</v>
      </c>
    </row>
    <row r="76" ht="13.2" customHeight="1">
      <c r="E76" s="33" t="s">
        <v>43</v>
      </c>
    </row>
    <row r="77" spans="1:16" ht="13.2" customHeight="1">
      <c r="A77" t="s">
        <v>40</v>
      </c>
      <c r="B77" s="10" t="s">
        <v>78</v>
      </c>
      <c r="C77" s="10" t="s">
        <v>3975</v>
      </c>
      <c r="E77" s="27" t="s">
        <v>3976</v>
      </c>
      <c r="F77" s="28" t="s">
        <v>81</v>
      </c>
      <c r="G77" s="29">
        <v>170</v>
      </c>
      <c r="H77" s="28">
        <v>0</v>
      </c>
      <c r="I77" s="28">
        <f>ROUND(G77*H77,6)</f>
        <v>0</v>
      </c>
      <c r="L77" s="30">
        <v>0</v>
      </c>
      <c r="M77" s="31">
        <f>ROUND(ROUND(L77,2)*ROUND(G77,3),2)</f>
        <v>0</v>
      </c>
      <c r="N77" s="28" t="s">
        <v>52</v>
      </c>
      <c r="O77">
        <f>(M77*21)/100</f>
        <v>0</v>
      </c>
      <c r="P77" t="s">
        <v>47</v>
      </c>
    </row>
    <row r="78" spans="1:5" ht="13.2" customHeight="1">
      <c r="A78" s="32" t="s">
        <v>48</v>
      </c>
      <c r="E78" s="33" t="s">
        <v>3976</v>
      </c>
    </row>
    <row r="79" spans="1:5" ht="13.2" customHeight="1">
      <c r="A79" s="32" t="s">
        <v>49</v>
      </c>
      <c r="E79" s="34" t="s">
        <v>43</v>
      </c>
    </row>
    <row r="80" ht="13.2" customHeight="1">
      <c r="E80" s="33" t="s">
        <v>43</v>
      </c>
    </row>
    <row r="81" spans="1:16" ht="13.2" customHeight="1">
      <c r="A81" t="s">
        <v>40</v>
      </c>
      <c r="B81" s="10" t="s">
        <v>74</v>
      </c>
      <c r="C81" s="10" t="s">
        <v>3977</v>
      </c>
      <c r="E81" s="27" t="s">
        <v>3978</v>
      </c>
      <c r="F81" s="28" t="s">
        <v>155</v>
      </c>
      <c r="G81" s="29">
        <v>22.93</v>
      </c>
      <c r="H81" s="28">
        <v>0</v>
      </c>
      <c r="I81" s="28">
        <f>ROUND(G81*H81,6)</f>
        <v>0</v>
      </c>
      <c r="L81" s="30">
        <v>0</v>
      </c>
      <c r="M81" s="31">
        <f>ROUND(ROUND(L81,2)*ROUND(G81,3),2)</f>
        <v>0</v>
      </c>
      <c r="N81" s="28" t="s">
        <v>57</v>
      </c>
      <c r="O81">
        <f>(M81*21)/100</f>
        <v>0</v>
      </c>
      <c r="P81" t="s">
        <v>47</v>
      </c>
    </row>
    <row r="82" spans="1:5" ht="13.2" customHeight="1">
      <c r="A82" s="32" t="s">
        <v>48</v>
      </c>
      <c r="E82" s="33" t="s">
        <v>3978</v>
      </c>
    </row>
    <row r="83" spans="1:5" ht="13.2" customHeight="1">
      <c r="A83" s="32" t="s">
        <v>49</v>
      </c>
      <c r="E83" s="34" t="s">
        <v>3979</v>
      </c>
    </row>
    <row r="84" ht="13.2" customHeight="1">
      <c r="E84" s="33" t="s">
        <v>43</v>
      </c>
    </row>
    <row r="85" spans="1:16" ht="13.2" customHeight="1">
      <c r="A85" t="s">
        <v>40</v>
      </c>
      <c r="B85" s="10" t="s">
        <v>86</v>
      </c>
      <c r="C85" s="10" t="s">
        <v>3980</v>
      </c>
      <c r="E85" s="27" t="s">
        <v>3981</v>
      </c>
      <c r="F85" s="28" t="s">
        <v>63</v>
      </c>
      <c r="G85" s="29">
        <v>85</v>
      </c>
      <c r="H85" s="28">
        <v>0</v>
      </c>
      <c r="I85" s="28">
        <f>ROUND(G85*H85,6)</f>
        <v>0</v>
      </c>
      <c r="L85" s="30">
        <v>0</v>
      </c>
      <c r="M85" s="31">
        <f>ROUND(ROUND(L85,2)*ROUND(G85,3),2)</f>
        <v>0</v>
      </c>
      <c r="N85" s="28" t="s">
        <v>52</v>
      </c>
      <c r="O85">
        <f>(M85*21)/100</f>
        <v>0</v>
      </c>
      <c r="P85" t="s">
        <v>47</v>
      </c>
    </row>
    <row r="86" spans="1:5" ht="13.2" customHeight="1">
      <c r="A86" s="32" t="s">
        <v>48</v>
      </c>
      <c r="E86" s="33" t="s">
        <v>3981</v>
      </c>
    </row>
    <row r="87" spans="1:5" ht="13.2" customHeight="1">
      <c r="A87" s="32" t="s">
        <v>49</v>
      </c>
      <c r="E87" s="34" t="s">
        <v>43</v>
      </c>
    </row>
    <row r="88" ht="13.2" customHeight="1">
      <c r="E88" s="33" t="s">
        <v>3982</v>
      </c>
    </row>
    <row r="89" spans="1:16" ht="13.2" customHeight="1">
      <c r="A89" t="s">
        <v>40</v>
      </c>
      <c r="B89" s="10" t="s">
        <v>90</v>
      </c>
      <c r="C89" s="10" t="s">
        <v>3983</v>
      </c>
      <c r="E89" s="27" t="s">
        <v>3984</v>
      </c>
      <c r="F89" s="28" t="s">
        <v>155</v>
      </c>
      <c r="G89" s="29">
        <v>2.89</v>
      </c>
      <c r="H89" s="28">
        <v>0</v>
      </c>
      <c r="I89" s="28">
        <f>ROUND(G89*H89,6)</f>
        <v>0</v>
      </c>
      <c r="L89" s="30">
        <v>0</v>
      </c>
      <c r="M89" s="31">
        <f>ROUND(ROUND(L89,2)*ROUND(G89,3),2)</f>
        <v>0</v>
      </c>
      <c r="N89" s="28" t="s">
        <v>57</v>
      </c>
      <c r="O89">
        <f>(M89*21)/100</f>
        <v>0</v>
      </c>
      <c r="P89" t="s">
        <v>47</v>
      </c>
    </row>
    <row r="90" spans="1:5" ht="13.2" customHeight="1">
      <c r="A90" s="32" t="s">
        <v>48</v>
      </c>
      <c r="E90" s="33" t="s">
        <v>3984</v>
      </c>
    </row>
    <row r="91" spans="1:5" ht="13.2" customHeight="1">
      <c r="A91" s="32" t="s">
        <v>49</v>
      </c>
      <c r="E91" s="34" t="s">
        <v>43</v>
      </c>
    </row>
    <row r="92" ht="13.2" customHeight="1">
      <c r="E92" s="33" t="s">
        <v>43</v>
      </c>
    </row>
    <row r="93" spans="1:16" ht="13.2" customHeight="1">
      <c r="A93" t="s">
        <v>40</v>
      </c>
      <c r="B93" s="10" t="s">
        <v>102</v>
      </c>
      <c r="C93" s="10" t="s">
        <v>3985</v>
      </c>
      <c r="E93" s="27" t="s">
        <v>3986</v>
      </c>
      <c r="F93" s="28" t="s">
        <v>63</v>
      </c>
      <c r="G93" s="29">
        <v>5.25</v>
      </c>
      <c r="H93" s="28">
        <v>0</v>
      </c>
      <c r="I93" s="28">
        <f>ROUND(G93*H93,6)</f>
        <v>0</v>
      </c>
      <c r="L93" s="30">
        <v>0</v>
      </c>
      <c r="M93" s="31">
        <f>ROUND(ROUND(L93,2)*ROUND(G93,3),2)</f>
        <v>0</v>
      </c>
      <c r="N93" s="28" t="s">
        <v>57</v>
      </c>
      <c r="O93">
        <f>(M93*21)/100</f>
        <v>0</v>
      </c>
      <c r="P93" t="s">
        <v>47</v>
      </c>
    </row>
    <row r="94" spans="1:5" ht="13.2" customHeight="1">
      <c r="A94" s="32" t="s">
        <v>48</v>
      </c>
      <c r="E94" s="33" t="s">
        <v>3986</v>
      </c>
    </row>
    <row r="95" spans="1:5" ht="13.2" customHeight="1">
      <c r="A95" s="32" t="s">
        <v>49</v>
      </c>
      <c r="E95" s="34" t="s">
        <v>43</v>
      </c>
    </row>
    <row r="96" ht="13.2" customHeight="1">
      <c r="E96" s="33" t="s">
        <v>43</v>
      </c>
    </row>
    <row r="97" spans="1:16" ht="13.2" customHeight="1">
      <c r="A97" t="s">
        <v>40</v>
      </c>
      <c r="B97" s="10" t="s">
        <v>248</v>
      </c>
      <c r="C97" s="10" t="s">
        <v>3987</v>
      </c>
      <c r="E97" s="27" t="s">
        <v>3988</v>
      </c>
      <c r="F97" s="28" t="s">
        <v>63</v>
      </c>
      <c r="G97" s="29">
        <v>5.25</v>
      </c>
      <c r="H97" s="28">
        <v>0.2024</v>
      </c>
      <c r="I97" s="28">
        <f>ROUND(G97*H97,6)</f>
        <v>1.0626</v>
      </c>
      <c r="L97" s="30">
        <v>0</v>
      </c>
      <c r="M97" s="31">
        <f>ROUND(ROUND(L97,2)*ROUND(G97,3),2)</f>
        <v>0</v>
      </c>
      <c r="N97" s="28" t="s">
        <v>52</v>
      </c>
      <c r="O97">
        <f>(M97*21)/100</f>
        <v>0</v>
      </c>
      <c r="P97" t="s">
        <v>47</v>
      </c>
    </row>
    <row r="98" spans="1:5" ht="13.2" customHeight="1">
      <c r="A98" s="32" t="s">
        <v>48</v>
      </c>
      <c r="E98" s="33" t="s">
        <v>3988</v>
      </c>
    </row>
    <row r="99" spans="1:5" ht="13.2" customHeight="1">
      <c r="A99" s="32" t="s">
        <v>49</v>
      </c>
      <c r="E99" s="34" t="s">
        <v>43</v>
      </c>
    </row>
    <row r="100" ht="13.2" customHeight="1">
      <c r="E100" s="33" t="s">
        <v>3989</v>
      </c>
    </row>
    <row r="101" spans="1:16" ht="13.2" customHeight="1">
      <c r="A101" t="s">
        <v>40</v>
      </c>
      <c r="B101" s="10" t="s">
        <v>96</v>
      </c>
      <c r="C101" s="10" t="s">
        <v>3990</v>
      </c>
      <c r="E101" s="27" t="s">
        <v>3991</v>
      </c>
      <c r="F101" s="28" t="s">
        <v>155</v>
      </c>
      <c r="G101" s="29">
        <v>2.89</v>
      </c>
      <c r="H101" s="28">
        <v>0</v>
      </c>
      <c r="I101" s="28">
        <f>ROUND(G101*H101,6)</f>
        <v>0</v>
      </c>
      <c r="L101" s="30">
        <v>0</v>
      </c>
      <c r="M101" s="31">
        <f>ROUND(ROUND(L101,2)*ROUND(G101,3),2)</f>
        <v>0</v>
      </c>
      <c r="N101" s="28" t="s">
        <v>57</v>
      </c>
      <c r="O101">
        <f>(M101*21)/100</f>
        <v>0</v>
      </c>
      <c r="P101" t="s">
        <v>47</v>
      </c>
    </row>
    <row r="102" spans="1:5" ht="13.2" customHeight="1">
      <c r="A102" s="32" t="s">
        <v>48</v>
      </c>
      <c r="E102" s="33" t="s">
        <v>3991</v>
      </c>
    </row>
    <row r="103" spans="1:5" ht="13.2" customHeight="1">
      <c r="A103" s="32" t="s">
        <v>49</v>
      </c>
      <c r="E103" s="34" t="s">
        <v>43</v>
      </c>
    </row>
    <row r="104" ht="13.2" customHeight="1">
      <c r="E104" s="33" t="s">
        <v>43</v>
      </c>
    </row>
    <row r="105" spans="1:16" ht="13.2" customHeight="1">
      <c r="A105" t="s">
        <v>40</v>
      </c>
      <c r="B105" s="10" t="s">
        <v>83</v>
      </c>
      <c r="C105" s="10" t="s">
        <v>3992</v>
      </c>
      <c r="E105" s="27" t="s">
        <v>3993</v>
      </c>
      <c r="F105" s="28" t="s">
        <v>155</v>
      </c>
      <c r="G105" s="29">
        <v>17</v>
      </c>
      <c r="H105" s="28">
        <v>0</v>
      </c>
      <c r="I105" s="28">
        <f>ROUND(G105*H105,6)</f>
        <v>0</v>
      </c>
      <c r="L105" s="30">
        <v>0</v>
      </c>
      <c r="M105" s="31">
        <f>ROUND(ROUND(L105,2)*ROUND(G105,3),2)</f>
        <v>0</v>
      </c>
      <c r="N105" s="28" t="s">
        <v>57</v>
      </c>
      <c r="O105">
        <f>(M105*21)/100</f>
        <v>0</v>
      </c>
      <c r="P105" t="s">
        <v>47</v>
      </c>
    </row>
    <row r="106" spans="1:5" ht="13.2" customHeight="1">
      <c r="A106" s="32" t="s">
        <v>48</v>
      </c>
      <c r="E106" s="33" t="s">
        <v>3993</v>
      </c>
    </row>
    <row r="107" spans="1:5" ht="13.2" customHeight="1">
      <c r="A107" s="32" t="s">
        <v>49</v>
      </c>
      <c r="E107" s="34" t="s">
        <v>43</v>
      </c>
    </row>
    <row r="108" ht="13.2" customHeight="1">
      <c r="E108" s="33" t="s">
        <v>43</v>
      </c>
    </row>
    <row r="109" spans="1:16" ht="13.2" customHeight="1">
      <c r="A109" t="s">
        <v>40</v>
      </c>
      <c r="B109" s="10" t="s">
        <v>99</v>
      </c>
      <c r="C109" s="10" t="s">
        <v>3992</v>
      </c>
      <c r="D109" t="s">
        <v>41</v>
      </c>
      <c r="E109" s="27" t="s">
        <v>3993</v>
      </c>
      <c r="F109" s="28" t="s">
        <v>155</v>
      </c>
      <c r="G109" s="29">
        <v>1.05</v>
      </c>
      <c r="H109" s="28">
        <v>0</v>
      </c>
      <c r="I109" s="28">
        <f>ROUND(G109*H109,6)</f>
        <v>0</v>
      </c>
      <c r="L109" s="30">
        <v>0</v>
      </c>
      <c r="M109" s="31">
        <f>ROUND(ROUND(L109,2)*ROUND(G109,3),2)</f>
        <v>0</v>
      </c>
      <c r="N109" s="28" t="s">
        <v>57</v>
      </c>
      <c r="O109">
        <f>(M109*21)/100</f>
        <v>0</v>
      </c>
      <c r="P109" t="s">
        <v>47</v>
      </c>
    </row>
    <row r="110" spans="1:5" ht="13.2" customHeight="1">
      <c r="A110" s="32" t="s">
        <v>48</v>
      </c>
      <c r="E110" s="33" t="s">
        <v>3993</v>
      </c>
    </row>
    <row r="111" spans="1:5" ht="13.2" customHeight="1">
      <c r="A111" s="32" t="s">
        <v>49</v>
      </c>
      <c r="E111" s="34" t="s">
        <v>43</v>
      </c>
    </row>
    <row r="112" ht="13.2" customHeight="1">
      <c r="E112" s="33" t="s">
        <v>43</v>
      </c>
    </row>
    <row r="113" spans="1:16" ht="13.2" customHeight="1">
      <c r="A113" t="s">
        <v>40</v>
      </c>
      <c r="B113" s="10" t="s">
        <v>107</v>
      </c>
      <c r="C113" s="10" t="s">
        <v>3994</v>
      </c>
      <c r="E113" s="27" t="s">
        <v>3995</v>
      </c>
      <c r="F113" s="28" t="s">
        <v>155</v>
      </c>
      <c r="G113" s="29">
        <v>1.02</v>
      </c>
      <c r="H113" s="28">
        <v>0</v>
      </c>
      <c r="I113" s="28">
        <f>ROUND(G113*H113,6)</f>
        <v>0</v>
      </c>
      <c r="L113" s="30">
        <v>0</v>
      </c>
      <c r="M113" s="31">
        <f>ROUND(ROUND(L113,2)*ROUND(G113,3),2)</f>
        <v>0</v>
      </c>
      <c r="N113" s="28" t="s">
        <v>57</v>
      </c>
      <c r="O113">
        <f>(M113*21)/100</f>
        <v>0</v>
      </c>
      <c r="P113" t="s">
        <v>47</v>
      </c>
    </row>
    <row r="114" spans="1:5" ht="13.2" customHeight="1">
      <c r="A114" s="32" t="s">
        <v>48</v>
      </c>
      <c r="E114" s="33" t="s">
        <v>3995</v>
      </c>
    </row>
    <row r="115" spans="1:5" ht="13.2" customHeight="1">
      <c r="A115" s="32" t="s">
        <v>49</v>
      </c>
      <c r="E115" s="34" t="s">
        <v>43</v>
      </c>
    </row>
    <row r="116" ht="13.2" customHeight="1">
      <c r="E116" s="33" t="s">
        <v>43</v>
      </c>
    </row>
    <row r="117" spans="1:16" ht="13.2" customHeight="1">
      <c r="A117" t="s">
        <v>40</v>
      </c>
      <c r="B117" s="10" t="s">
        <v>229</v>
      </c>
      <c r="C117" s="10" t="s">
        <v>3996</v>
      </c>
      <c r="E117" s="27" t="s">
        <v>3997</v>
      </c>
      <c r="F117" s="28" t="s">
        <v>45</v>
      </c>
      <c r="G117" s="29">
        <v>30</v>
      </c>
      <c r="H117" s="28">
        <v>0</v>
      </c>
      <c r="I117" s="28">
        <f>ROUND(G117*H117,6)</f>
        <v>0</v>
      </c>
      <c r="L117" s="30">
        <v>0</v>
      </c>
      <c r="M117" s="31">
        <f>ROUND(ROUND(L117,2)*ROUND(G117,3),2)</f>
        <v>0</v>
      </c>
      <c r="N117" s="28" t="s">
        <v>57</v>
      </c>
      <c r="O117">
        <f>(M117*21)/100</f>
        <v>0</v>
      </c>
      <c r="P117" t="s">
        <v>47</v>
      </c>
    </row>
    <row r="118" spans="1:5" ht="13.2" customHeight="1">
      <c r="A118" s="32" t="s">
        <v>48</v>
      </c>
      <c r="E118" s="33" t="s">
        <v>3997</v>
      </c>
    </row>
    <row r="119" spans="1:5" ht="13.2" customHeight="1">
      <c r="A119" s="32" t="s">
        <v>49</v>
      </c>
      <c r="E119" s="34" t="s">
        <v>43</v>
      </c>
    </row>
    <row r="120" ht="13.2" customHeight="1">
      <c r="E120" s="33" t="s">
        <v>43</v>
      </c>
    </row>
    <row r="121" spans="1:16" ht="13.2" customHeight="1">
      <c r="A121" t="s">
        <v>40</v>
      </c>
      <c r="B121" s="10" t="s">
        <v>237</v>
      </c>
      <c r="C121" s="10" t="s">
        <v>3998</v>
      </c>
      <c r="E121" s="27" t="s">
        <v>3999</v>
      </c>
      <c r="F121" s="28" t="s">
        <v>45</v>
      </c>
      <c r="G121" s="29">
        <v>340</v>
      </c>
      <c r="H121" s="28">
        <v>0</v>
      </c>
      <c r="I121" s="28">
        <f>ROUND(G121*H121,6)</f>
        <v>0</v>
      </c>
      <c r="L121" s="30">
        <v>0</v>
      </c>
      <c r="M121" s="31">
        <f>ROUND(ROUND(L121,2)*ROUND(G121,3),2)</f>
        <v>0</v>
      </c>
      <c r="N121" s="28" t="s">
        <v>57</v>
      </c>
      <c r="O121">
        <f>(M121*21)/100</f>
        <v>0</v>
      </c>
      <c r="P121" t="s">
        <v>47</v>
      </c>
    </row>
    <row r="122" spans="1:5" ht="13.2" customHeight="1">
      <c r="A122" s="32" t="s">
        <v>48</v>
      </c>
      <c r="E122" s="33" t="s">
        <v>3999</v>
      </c>
    </row>
    <row r="123" spans="1:5" ht="13.2" customHeight="1">
      <c r="A123" s="32" t="s">
        <v>49</v>
      </c>
      <c r="E123" s="34" t="s">
        <v>43</v>
      </c>
    </row>
    <row r="124" ht="13.2" customHeight="1">
      <c r="E124" s="33" t="s">
        <v>43</v>
      </c>
    </row>
    <row r="125" spans="1:16" ht="13.2" customHeight="1">
      <c r="A125" t="s">
        <v>40</v>
      </c>
      <c r="B125" s="10" t="s">
        <v>244</v>
      </c>
      <c r="C125" s="10" t="s">
        <v>4000</v>
      </c>
      <c r="E125" s="27" t="s">
        <v>4001</v>
      </c>
      <c r="F125" s="28" t="s">
        <v>81</v>
      </c>
      <c r="G125" s="29">
        <v>370</v>
      </c>
      <c r="H125" s="28">
        <v>0</v>
      </c>
      <c r="I125" s="28">
        <f>ROUND(G125*H125,6)</f>
        <v>0</v>
      </c>
      <c r="L125" s="30">
        <v>0</v>
      </c>
      <c r="M125" s="31">
        <f>ROUND(ROUND(L125,2)*ROUND(G125,3),2)</f>
        <v>0</v>
      </c>
      <c r="N125" s="28" t="s">
        <v>57</v>
      </c>
      <c r="O125">
        <f>(M125*21)/100</f>
        <v>0</v>
      </c>
      <c r="P125" t="s">
        <v>47</v>
      </c>
    </row>
    <row r="126" spans="1:5" ht="13.2" customHeight="1">
      <c r="A126" s="32" t="s">
        <v>48</v>
      </c>
      <c r="E126" s="33" t="s">
        <v>4001</v>
      </c>
    </row>
    <row r="127" spans="1:5" ht="13.2" customHeight="1">
      <c r="A127" s="32" t="s">
        <v>49</v>
      </c>
      <c r="E127" s="34" t="s">
        <v>3974</v>
      </c>
    </row>
    <row r="128" ht="13.2" customHeight="1">
      <c r="E128" s="33" t="s">
        <v>43</v>
      </c>
    </row>
    <row r="129" spans="1:16" ht="13.2" customHeight="1">
      <c r="A129" t="s">
        <v>40</v>
      </c>
      <c r="B129" s="10" t="s">
        <v>130</v>
      </c>
      <c r="C129" s="10" t="s">
        <v>4002</v>
      </c>
      <c r="E129" s="27" t="s">
        <v>4003</v>
      </c>
      <c r="F129" s="28" t="s">
        <v>45</v>
      </c>
      <c r="G129" s="29">
        <v>1</v>
      </c>
      <c r="H129" s="28">
        <v>0</v>
      </c>
      <c r="I129" s="28">
        <f>ROUND(G129*H129,6)</f>
        <v>0</v>
      </c>
      <c r="L129" s="30">
        <v>0</v>
      </c>
      <c r="M129" s="31">
        <f>ROUND(ROUND(L129,2)*ROUND(G129,3),2)</f>
        <v>0</v>
      </c>
      <c r="N129" s="28" t="s">
        <v>57</v>
      </c>
      <c r="O129">
        <f>(M129*21)/100</f>
        <v>0</v>
      </c>
      <c r="P129" t="s">
        <v>47</v>
      </c>
    </row>
    <row r="130" spans="1:5" ht="13.2" customHeight="1">
      <c r="A130" s="32" t="s">
        <v>48</v>
      </c>
      <c r="E130" s="33" t="s">
        <v>4003</v>
      </c>
    </row>
    <row r="131" spans="1:5" ht="13.2" customHeight="1">
      <c r="A131" s="32" t="s">
        <v>49</v>
      </c>
      <c r="E131" s="34" t="s">
        <v>43</v>
      </c>
    </row>
    <row r="132" ht="13.2" customHeight="1">
      <c r="E132" s="33" t="s">
        <v>43</v>
      </c>
    </row>
    <row r="133" spans="1:13" ht="13.2" customHeight="1">
      <c r="A133" t="s">
        <v>37</v>
      </c>
      <c r="C133" s="11" t="s">
        <v>1277</v>
      </c>
      <c r="E133" s="35" t="s">
        <v>1278</v>
      </c>
      <c r="J133" s="31">
        <f>0</f>
        <v>0</v>
      </c>
      <c r="K133" s="31">
        <f>0</f>
        <v>0</v>
      </c>
      <c r="L133" s="31">
        <f>0+L134+L138+L142</f>
        <v>0</v>
      </c>
      <c r="M133" s="31">
        <f>0+M134+M138+M142</f>
        <v>0</v>
      </c>
    </row>
    <row r="134" spans="1:16" ht="13.2" customHeight="1">
      <c r="A134" t="s">
        <v>40</v>
      </c>
      <c r="B134" s="10" t="s">
        <v>252</v>
      </c>
      <c r="C134" s="10" t="s">
        <v>2303</v>
      </c>
      <c r="E134" s="27" t="s">
        <v>2304</v>
      </c>
      <c r="F134" s="28" t="s">
        <v>1282</v>
      </c>
      <c r="G134" s="29">
        <v>4</v>
      </c>
      <c r="H134" s="28">
        <v>0</v>
      </c>
      <c r="I134" s="28">
        <f>ROUND(G134*H134,6)</f>
        <v>0</v>
      </c>
      <c r="L134" s="30">
        <v>0</v>
      </c>
      <c r="M134" s="31">
        <f>ROUND(ROUND(L134,2)*ROUND(G134,3),2)</f>
        <v>0</v>
      </c>
      <c r="N134" s="28" t="s">
        <v>52</v>
      </c>
      <c r="O134">
        <f>(M134*21)/100</f>
        <v>0</v>
      </c>
      <c r="P134" t="s">
        <v>47</v>
      </c>
    </row>
    <row r="135" spans="1:5" ht="13.2" customHeight="1">
      <c r="A135" s="32" t="s">
        <v>48</v>
      </c>
      <c r="E135" s="33" t="s">
        <v>2304</v>
      </c>
    </row>
    <row r="136" spans="1:5" ht="13.2" customHeight="1">
      <c r="A136" s="32" t="s">
        <v>49</v>
      </c>
      <c r="E136" s="34" t="s">
        <v>43</v>
      </c>
    </row>
    <row r="137" ht="13.2" customHeight="1">
      <c r="E137" s="33" t="s">
        <v>43</v>
      </c>
    </row>
    <row r="138" spans="1:16" ht="13.2" customHeight="1">
      <c r="A138" t="s">
        <v>40</v>
      </c>
      <c r="B138" s="10" t="s">
        <v>257</v>
      </c>
      <c r="C138" s="10" t="s">
        <v>1308</v>
      </c>
      <c r="E138" s="27" t="s">
        <v>1309</v>
      </c>
      <c r="F138" s="28" t="s">
        <v>1282</v>
      </c>
      <c r="G138" s="29">
        <v>8</v>
      </c>
      <c r="H138" s="28">
        <v>0</v>
      </c>
      <c r="I138" s="28">
        <f>ROUND(G138*H138,6)</f>
        <v>0</v>
      </c>
      <c r="L138" s="30">
        <v>0</v>
      </c>
      <c r="M138" s="31">
        <f>ROUND(ROUND(L138,2)*ROUND(G138,3),2)</f>
        <v>0</v>
      </c>
      <c r="N138" s="28" t="s">
        <v>52</v>
      </c>
      <c r="O138">
        <f>(M138*21)/100</f>
        <v>0</v>
      </c>
      <c r="P138" t="s">
        <v>47</v>
      </c>
    </row>
    <row r="139" spans="1:5" ht="13.2" customHeight="1">
      <c r="A139" s="32" t="s">
        <v>48</v>
      </c>
      <c r="E139" s="33" t="s">
        <v>1309</v>
      </c>
    </row>
    <row r="140" spans="1:5" ht="13.2" customHeight="1">
      <c r="A140" s="32" t="s">
        <v>49</v>
      </c>
      <c r="E140" s="34" t="s">
        <v>2305</v>
      </c>
    </row>
    <row r="141" ht="13.2" customHeight="1">
      <c r="E141" s="33" t="s">
        <v>43</v>
      </c>
    </row>
    <row r="142" spans="1:16" ht="13.2" customHeight="1">
      <c r="A142" t="s">
        <v>40</v>
      </c>
      <c r="B142" s="10" t="s">
        <v>262</v>
      </c>
      <c r="C142" s="10" t="s">
        <v>1311</v>
      </c>
      <c r="E142" s="27" t="s">
        <v>1312</v>
      </c>
      <c r="F142" s="28" t="s">
        <v>1282</v>
      </c>
      <c r="G142" s="29">
        <v>2</v>
      </c>
      <c r="H142" s="28">
        <v>0</v>
      </c>
      <c r="I142" s="28">
        <f>ROUND(G142*H142,6)</f>
        <v>0</v>
      </c>
      <c r="L142" s="30">
        <v>0</v>
      </c>
      <c r="M142" s="31">
        <f>ROUND(ROUND(L142,2)*ROUND(G142,3),2)</f>
        <v>0</v>
      </c>
      <c r="N142" s="28" t="s">
        <v>52</v>
      </c>
      <c r="O142">
        <f>(M142*21)/100</f>
        <v>0</v>
      </c>
      <c r="P142" t="s">
        <v>47</v>
      </c>
    </row>
    <row r="143" spans="1:5" ht="13.2" customHeight="1">
      <c r="A143" s="32" t="s">
        <v>48</v>
      </c>
      <c r="E143" s="33" t="s">
        <v>1312</v>
      </c>
    </row>
    <row r="144" spans="1:5" ht="13.2" customHeight="1">
      <c r="A144" s="32" t="s">
        <v>49</v>
      </c>
      <c r="E144" s="34" t="s">
        <v>43</v>
      </c>
    </row>
    <row r="145" ht="13.2" customHeight="1">
      <c r="E145" s="33" t="s">
        <v>43</v>
      </c>
    </row>
    <row r="146" spans="1:13" ht="13.2" customHeight="1">
      <c r="A146" t="s">
        <v>37</v>
      </c>
      <c r="C146" s="11" t="s">
        <v>2306</v>
      </c>
      <c r="E146" s="35" t="s">
        <v>2307</v>
      </c>
      <c r="J146" s="31">
        <f>0</f>
        <v>0</v>
      </c>
      <c r="K146" s="31">
        <f>0</f>
        <v>0</v>
      </c>
      <c r="L146" s="31">
        <f>0+L147+L151+L155+L159</f>
        <v>0</v>
      </c>
      <c r="M146" s="31">
        <f>0+M147+M151+M155+M159</f>
        <v>0</v>
      </c>
    </row>
    <row r="147" spans="1:16" ht="13.2" customHeight="1">
      <c r="A147" t="s">
        <v>40</v>
      </c>
      <c r="B147" s="10" t="s">
        <v>1247</v>
      </c>
      <c r="C147" s="10" t="s">
        <v>2317</v>
      </c>
      <c r="E147" s="27" t="s">
        <v>2318</v>
      </c>
      <c r="F147" s="28" t="s">
        <v>45</v>
      </c>
      <c r="G147" s="29">
        <v>1</v>
      </c>
      <c r="H147" s="28">
        <v>0</v>
      </c>
      <c r="I147" s="28">
        <f>ROUND(G147*H147,6)</f>
        <v>0</v>
      </c>
      <c r="L147" s="30">
        <v>0</v>
      </c>
      <c r="M147" s="31">
        <f>ROUND(ROUND(L147,2)*ROUND(G147,3),2)</f>
        <v>0</v>
      </c>
      <c r="N147" s="28" t="s">
        <v>57</v>
      </c>
      <c r="O147">
        <f>(M147*21)/100</f>
        <v>0</v>
      </c>
      <c r="P147" t="s">
        <v>47</v>
      </c>
    </row>
    <row r="148" spans="1:5" ht="13.2" customHeight="1">
      <c r="A148" s="32" t="s">
        <v>48</v>
      </c>
      <c r="E148" s="33" t="s">
        <v>2318</v>
      </c>
    </row>
    <row r="149" spans="1:5" ht="13.2" customHeight="1">
      <c r="A149" s="32" t="s">
        <v>49</v>
      </c>
      <c r="E149" s="34" t="s">
        <v>43</v>
      </c>
    </row>
    <row r="150" ht="13.2" customHeight="1">
      <c r="E150" s="33" t="s">
        <v>43</v>
      </c>
    </row>
    <row r="151" spans="1:16" ht="13.2" customHeight="1">
      <c r="A151" t="s">
        <v>40</v>
      </c>
      <c r="B151" s="10" t="s">
        <v>1252</v>
      </c>
      <c r="C151" s="10" t="s">
        <v>2319</v>
      </c>
      <c r="E151" s="27" t="s">
        <v>2320</v>
      </c>
      <c r="F151" s="28" t="s">
        <v>2321</v>
      </c>
      <c r="G151" s="29">
        <v>2.5</v>
      </c>
      <c r="H151" s="28">
        <v>0</v>
      </c>
      <c r="I151" s="28">
        <f>ROUND(G151*H151,6)</f>
        <v>0</v>
      </c>
      <c r="L151" s="30">
        <v>0</v>
      </c>
      <c r="M151" s="31">
        <f>ROUND(ROUND(L151,2)*ROUND(G151,3),2)</f>
        <v>0</v>
      </c>
      <c r="N151" s="28" t="s">
        <v>57</v>
      </c>
      <c r="O151">
        <f>(M151*21)/100</f>
        <v>0</v>
      </c>
      <c r="P151" t="s">
        <v>47</v>
      </c>
    </row>
    <row r="152" spans="1:5" ht="13.2" customHeight="1">
      <c r="A152" s="32" t="s">
        <v>48</v>
      </c>
      <c r="E152" s="33" t="s">
        <v>2320</v>
      </c>
    </row>
    <row r="153" spans="1:5" ht="13.2" customHeight="1">
      <c r="A153" s="32" t="s">
        <v>49</v>
      </c>
      <c r="E153" s="34" t="s">
        <v>43</v>
      </c>
    </row>
    <row r="154" ht="13.2" customHeight="1">
      <c r="E154" s="33" t="s">
        <v>43</v>
      </c>
    </row>
    <row r="155" spans="1:16" ht="13.2" customHeight="1">
      <c r="A155" t="s">
        <v>40</v>
      </c>
      <c r="B155" s="10" t="s">
        <v>1256</v>
      </c>
      <c r="C155" s="10" t="s">
        <v>2322</v>
      </c>
      <c r="E155" s="27" t="s">
        <v>2323</v>
      </c>
      <c r="F155" s="28" t="s">
        <v>2321</v>
      </c>
      <c r="G155" s="29">
        <v>1.5</v>
      </c>
      <c r="H155" s="28">
        <v>0</v>
      </c>
      <c r="I155" s="28">
        <f>ROUND(G155*H155,6)</f>
        <v>0</v>
      </c>
      <c r="L155" s="30">
        <v>0</v>
      </c>
      <c r="M155" s="31">
        <f>ROUND(ROUND(L155,2)*ROUND(G155,3),2)</f>
        <v>0</v>
      </c>
      <c r="N155" s="28" t="s">
        <v>57</v>
      </c>
      <c r="O155">
        <f>(M155*21)/100</f>
        <v>0</v>
      </c>
      <c r="P155" t="s">
        <v>47</v>
      </c>
    </row>
    <row r="156" spans="1:5" ht="13.2" customHeight="1">
      <c r="A156" s="32" t="s">
        <v>48</v>
      </c>
      <c r="E156" s="33" t="s">
        <v>2323</v>
      </c>
    </row>
    <row r="157" spans="1:5" ht="13.2" customHeight="1">
      <c r="A157" s="32" t="s">
        <v>49</v>
      </c>
      <c r="E157" s="34" t="s">
        <v>43</v>
      </c>
    </row>
    <row r="158" ht="13.2" customHeight="1">
      <c r="E158" s="33" t="s">
        <v>43</v>
      </c>
    </row>
    <row r="159" spans="1:16" ht="13.2" customHeight="1">
      <c r="A159" t="s">
        <v>40</v>
      </c>
      <c r="B159" s="10" t="s">
        <v>1259</v>
      </c>
      <c r="C159" s="10" t="s">
        <v>2324</v>
      </c>
      <c r="E159" s="27" t="s">
        <v>2325</v>
      </c>
      <c r="F159" s="28" t="s">
        <v>2321</v>
      </c>
      <c r="G159" s="29">
        <v>4.5</v>
      </c>
      <c r="H159" s="28">
        <v>0</v>
      </c>
      <c r="I159" s="28">
        <f>ROUND(G159*H159,6)</f>
        <v>0</v>
      </c>
      <c r="L159" s="30">
        <v>0</v>
      </c>
      <c r="M159" s="31">
        <f>ROUND(ROUND(L159,2)*ROUND(G159,3),2)</f>
        <v>0</v>
      </c>
      <c r="N159" s="28" t="s">
        <v>57</v>
      </c>
      <c r="O159">
        <f>(M159*21)/100</f>
        <v>0</v>
      </c>
      <c r="P159" t="s">
        <v>47</v>
      </c>
    </row>
    <row r="160" spans="1:5" ht="13.2" customHeight="1">
      <c r="A160" s="32" t="s">
        <v>48</v>
      </c>
      <c r="E160" s="33" t="s">
        <v>2325</v>
      </c>
    </row>
    <row r="161" spans="1:5" ht="13.2" customHeight="1">
      <c r="A161" s="32" t="s">
        <v>49</v>
      </c>
      <c r="E161" s="34" t="s">
        <v>43</v>
      </c>
    </row>
    <row r="162" ht="13.2" customHeight="1">
      <c r="E162" s="33" t="s">
        <v>43</v>
      </c>
    </row>
  </sheetData>
  <sheetProtection algorithmName="SHA-512" hashValue="/oIN05ClUFDK/RsKz2xHgeqYa8HcW4z8ilOazPkHDtv5FGk9BEQw6w3wiwW9+7b5S+pMeeBCh1RG1z9SeNCMYA==" saltValue="hwqWLOQu8qVnp3FPIMS7NA=="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topLeftCell="A1">
      <pane ySplit="7" topLeftCell="A14"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4004</v>
      </c>
      <c r="M3" s="36">
        <f>0+K8+K13+K22+K35+M8+M13+M22+M35</f>
        <v>0</v>
      </c>
      <c r="N3" s="19" t="s">
        <v>13</v>
      </c>
    </row>
    <row r="4" spans="1:5" ht="15" customHeight="1">
      <c r="A4" s="22" t="s">
        <v>18</v>
      </c>
      <c r="B4" s="23" t="s">
        <v>21</v>
      </c>
      <c r="C4" s="2" t="s">
        <v>4004</v>
      </c>
      <c r="D4" s="5"/>
      <c r="E4" s="23" t="s">
        <v>4005</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2481</v>
      </c>
      <c r="E8" s="26" t="s">
        <v>2482</v>
      </c>
      <c r="J8" s="25">
        <f>0</f>
        <v>0</v>
      </c>
      <c r="K8" s="25">
        <f>0</f>
        <v>0</v>
      </c>
      <c r="L8" s="25">
        <f>0+L9</f>
        <v>0</v>
      </c>
      <c r="M8" s="25">
        <f>0+M9</f>
        <v>0</v>
      </c>
    </row>
    <row r="9" spans="1:16" ht="13.2" customHeight="1">
      <c r="A9" t="s">
        <v>40</v>
      </c>
      <c r="B9" s="10" t="s">
        <v>41</v>
      </c>
      <c r="C9" s="10" t="s">
        <v>4006</v>
      </c>
      <c r="E9" s="27" t="s">
        <v>4007</v>
      </c>
      <c r="F9" s="28" t="s">
        <v>81</v>
      </c>
      <c r="G9" s="29">
        <v>280</v>
      </c>
      <c r="H9" s="28">
        <v>0</v>
      </c>
      <c r="I9" s="28">
        <f>ROUND(G9*H9,6)</f>
        <v>0</v>
      </c>
      <c r="L9" s="30">
        <v>0</v>
      </c>
      <c r="M9" s="31">
        <f>ROUND(ROUND(L9,2)*ROUND(G9,3),2)</f>
        <v>0</v>
      </c>
      <c r="N9" s="28" t="s">
        <v>57</v>
      </c>
      <c r="O9">
        <f>(M9*21)/100</f>
        <v>0</v>
      </c>
      <c r="P9" t="s">
        <v>47</v>
      </c>
    </row>
    <row r="10" spans="1:5" ht="13.2" customHeight="1">
      <c r="A10" s="32" t="s">
        <v>48</v>
      </c>
      <c r="E10" s="33" t="s">
        <v>4007</v>
      </c>
    </row>
    <row r="11" spans="1:5" ht="13.2" customHeight="1">
      <c r="A11" s="32" t="s">
        <v>49</v>
      </c>
      <c r="E11" s="34" t="s">
        <v>43</v>
      </c>
    </row>
    <row r="12" ht="13.2" customHeight="1">
      <c r="E12" s="33" t="s">
        <v>43</v>
      </c>
    </row>
    <row r="13" spans="1:13" ht="13.2" customHeight="1">
      <c r="A13" t="s">
        <v>37</v>
      </c>
      <c r="C13" s="11" t="s">
        <v>2614</v>
      </c>
      <c r="E13" s="35" t="s">
        <v>2615</v>
      </c>
      <c r="J13" s="31">
        <f>0</f>
        <v>0</v>
      </c>
      <c r="K13" s="31">
        <f>0</f>
        <v>0</v>
      </c>
      <c r="L13" s="31">
        <f>0+L14+L18</f>
        <v>0</v>
      </c>
      <c r="M13" s="31">
        <f>0+M14+M18</f>
        <v>0</v>
      </c>
    </row>
    <row r="14" spans="1:16" ht="13.2" customHeight="1">
      <c r="A14" t="s">
        <v>40</v>
      </c>
      <c r="B14" s="10" t="s">
        <v>47</v>
      </c>
      <c r="C14" s="10" t="s">
        <v>4008</v>
      </c>
      <c r="E14" s="27" t="s">
        <v>4009</v>
      </c>
      <c r="F14" s="28" t="s">
        <v>81</v>
      </c>
      <c r="G14" s="29">
        <v>240</v>
      </c>
      <c r="H14" s="28">
        <v>0</v>
      </c>
      <c r="I14" s="28">
        <f>ROUND(G14*H14,6)</f>
        <v>0</v>
      </c>
      <c r="L14" s="30">
        <v>0</v>
      </c>
      <c r="M14" s="31">
        <f>ROUND(ROUND(L14,2)*ROUND(G14,3),2)</f>
        <v>0</v>
      </c>
      <c r="N14" s="28" t="s">
        <v>57</v>
      </c>
      <c r="O14">
        <f>(M14*21)/100</f>
        <v>0</v>
      </c>
      <c r="P14" t="s">
        <v>47</v>
      </c>
    </row>
    <row r="15" spans="1:5" ht="13.2" customHeight="1">
      <c r="A15" s="32" t="s">
        <v>48</v>
      </c>
      <c r="E15" s="33" t="s">
        <v>4009</v>
      </c>
    </row>
    <row r="16" spans="1:5" ht="13.2" customHeight="1">
      <c r="A16" s="32" t="s">
        <v>49</v>
      </c>
      <c r="E16" s="34" t="s">
        <v>43</v>
      </c>
    </row>
    <row r="17" ht="13.2" customHeight="1">
      <c r="E17" s="33" t="s">
        <v>43</v>
      </c>
    </row>
    <row r="18" spans="1:16" ht="13.2" customHeight="1">
      <c r="A18" t="s">
        <v>40</v>
      </c>
      <c r="B18" s="10" t="s">
        <v>53</v>
      </c>
      <c r="C18" s="10" t="s">
        <v>4010</v>
      </c>
      <c r="E18" s="27" t="s">
        <v>4011</v>
      </c>
      <c r="F18" s="28" t="s">
        <v>81</v>
      </c>
      <c r="G18" s="29">
        <v>480</v>
      </c>
      <c r="H18" s="28">
        <v>0</v>
      </c>
      <c r="I18" s="28">
        <f>ROUND(G18*H18,6)</f>
        <v>0</v>
      </c>
      <c r="L18" s="30">
        <v>0</v>
      </c>
      <c r="M18" s="31">
        <f>ROUND(ROUND(L18,2)*ROUND(G18,3),2)</f>
        <v>0</v>
      </c>
      <c r="N18" s="28" t="s">
        <v>57</v>
      </c>
      <c r="O18">
        <f>(M18*21)/100</f>
        <v>0</v>
      </c>
      <c r="P18" t="s">
        <v>47</v>
      </c>
    </row>
    <row r="19" spans="1:5" ht="13.2" customHeight="1">
      <c r="A19" s="32" t="s">
        <v>48</v>
      </c>
      <c r="E19" s="33" t="s">
        <v>4011</v>
      </c>
    </row>
    <row r="20" spans="1:5" ht="13.2" customHeight="1">
      <c r="A20" s="32" t="s">
        <v>49</v>
      </c>
      <c r="E20" s="34" t="s">
        <v>43</v>
      </c>
    </row>
    <row r="21" ht="13.2" customHeight="1">
      <c r="E21" s="33" t="s">
        <v>43</v>
      </c>
    </row>
    <row r="22" spans="1:13" ht="13.2" customHeight="1">
      <c r="A22" t="s">
        <v>37</v>
      </c>
      <c r="C22" s="11" t="s">
        <v>1277</v>
      </c>
      <c r="E22" s="35" t="s">
        <v>1278</v>
      </c>
      <c r="J22" s="31">
        <f>0</f>
        <v>0</v>
      </c>
      <c r="K22" s="31">
        <f>0</f>
        <v>0</v>
      </c>
      <c r="L22" s="31">
        <f>0+L23+L27+L31</f>
        <v>0</v>
      </c>
      <c r="M22" s="31">
        <f>0+M23+M27+M31</f>
        <v>0</v>
      </c>
    </row>
    <row r="23" spans="1:16" ht="13.2" customHeight="1">
      <c r="A23" t="s">
        <v>40</v>
      </c>
      <c r="B23" s="10" t="s">
        <v>60</v>
      </c>
      <c r="C23" s="10" t="s">
        <v>2303</v>
      </c>
      <c r="E23" s="27" t="s">
        <v>2304</v>
      </c>
      <c r="F23" s="28" t="s">
        <v>1282</v>
      </c>
      <c r="G23" s="29">
        <v>4</v>
      </c>
      <c r="H23" s="28">
        <v>0</v>
      </c>
      <c r="I23" s="28">
        <f>ROUND(G23*H23,6)</f>
        <v>0</v>
      </c>
      <c r="L23" s="30">
        <v>0</v>
      </c>
      <c r="M23" s="31">
        <f>ROUND(ROUND(L23,2)*ROUND(G23,3),2)</f>
        <v>0</v>
      </c>
      <c r="N23" s="28" t="s">
        <v>52</v>
      </c>
      <c r="O23">
        <f>(M23*21)/100</f>
        <v>0</v>
      </c>
      <c r="P23" t="s">
        <v>47</v>
      </c>
    </row>
    <row r="24" spans="1:5" ht="13.2" customHeight="1">
      <c r="A24" s="32" t="s">
        <v>48</v>
      </c>
      <c r="E24" s="33" t="s">
        <v>2304</v>
      </c>
    </row>
    <row r="25" spans="1:5" ht="13.2" customHeight="1">
      <c r="A25" s="32" t="s">
        <v>49</v>
      </c>
      <c r="E25" s="34" t="s">
        <v>43</v>
      </c>
    </row>
    <row r="26" ht="13.2" customHeight="1">
      <c r="E26" s="33" t="s">
        <v>43</v>
      </c>
    </row>
    <row r="27" spans="1:16" ht="13.2" customHeight="1">
      <c r="A27" t="s">
        <v>40</v>
      </c>
      <c r="B27" s="10" t="s">
        <v>64</v>
      </c>
      <c r="C27" s="10" t="s">
        <v>1308</v>
      </c>
      <c r="E27" s="27" t="s">
        <v>1309</v>
      </c>
      <c r="F27" s="28" t="s">
        <v>1282</v>
      </c>
      <c r="G27" s="29">
        <v>8</v>
      </c>
      <c r="H27" s="28">
        <v>0</v>
      </c>
      <c r="I27" s="28">
        <f>ROUND(G27*H27,6)</f>
        <v>0</v>
      </c>
      <c r="L27" s="30">
        <v>0</v>
      </c>
      <c r="M27" s="31">
        <f>ROUND(ROUND(L27,2)*ROUND(G27,3),2)</f>
        <v>0</v>
      </c>
      <c r="N27" s="28" t="s">
        <v>52</v>
      </c>
      <c r="O27">
        <f>(M27*21)/100</f>
        <v>0</v>
      </c>
      <c r="P27" t="s">
        <v>47</v>
      </c>
    </row>
    <row r="28" spans="1:5" ht="13.2" customHeight="1">
      <c r="A28" s="32" t="s">
        <v>48</v>
      </c>
      <c r="E28" s="33" t="s">
        <v>1309</v>
      </c>
    </row>
    <row r="29" spans="1:5" ht="13.2" customHeight="1">
      <c r="A29" s="32" t="s">
        <v>49</v>
      </c>
      <c r="E29" s="34" t="s">
        <v>2305</v>
      </c>
    </row>
    <row r="30" ht="13.2" customHeight="1">
      <c r="E30" s="33" t="s">
        <v>43</v>
      </c>
    </row>
    <row r="31" spans="1:16" ht="13.2" customHeight="1">
      <c r="A31" t="s">
        <v>40</v>
      </c>
      <c r="B31" s="10" t="s">
        <v>68</v>
      </c>
      <c r="C31" s="10" t="s">
        <v>1311</v>
      </c>
      <c r="E31" s="27" t="s">
        <v>1312</v>
      </c>
      <c r="F31" s="28" t="s">
        <v>1282</v>
      </c>
      <c r="G31" s="29">
        <v>2</v>
      </c>
      <c r="H31" s="28">
        <v>0</v>
      </c>
      <c r="I31" s="28">
        <f>ROUND(G31*H31,6)</f>
        <v>0</v>
      </c>
      <c r="L31" s="30">
        <v>0</v>
      </c>
      <c r="M31" s="31">
        <f>ROUND(ROUND(L31,2)*ROUND(G31,3),2)</f>
        <v>0</v>
      </c>
      <c r="N31" s="28" t="s">
        <v>52</v>
      </c>
      <c r="O31">
        <f>(M31*21)/100</f>
        <v>0</v>
      </c>
      <c r="P31" t="s">
        <v>47</v>
      </c>
    </row>
    <row r="32" spans="1:5" ht="13.2" customHeight="1">
      <c r="A32" s="32" t="s">
        <v>48</v>
      </c>
      <c r="E32" s="33" t="s">
        <v>1312</v>
      </c>
    </row>
    <row r="33" spans="1:5" ht="13.2" customHeight="1">
      <c r="A33" s="32" t="s">
        <v>49</v>
      </c>
      <c r="E33" s="34" t="s">
        <v>43</v>
      </c>
    </row>
    <row r="34" ht="13.2" customHeight="1">
      <c r="E34" s="33" t="s">
        <v>43</v>
      </c>
    </row>
    <row r="35" spans="1:13" ht="13.2" customHeight="1">
      <c r="A35" t="s">
        <v>37</v>
      </c>
      <c r="C35" s="11" t="s">
        <v>2306</v>
      </c>
      <c r="E35" s="35" t="s">
        <v>2307</v>
      </c>
      <c r="J35" s="31">
        <f>0</f>
        <v>0</v>
      </c>
      <c r="K35" s="31">
        <f>0</f>
        <v>0</v>
      </c>
      <c r="L35" s="31">
        <f>0+L36+L40+L44+L48</f>
        <v>0</v>
      </c>
      <c r="M35" s="31">
        <f>0+M36+M40+M44+M48</f>
        <v>0</v>
      </c>
    </row>
    <row r="36" spans="1:16" ht="13.2" customHeight="1">
      <c r="A36" t="s">
        <v>40</v>
      </c>
      <c r="B36" s="10" t="s">
        <v>71</v>
      </c>
      <c r="C36" s="10" t="s">
        <v>2317</v>
      </c>
      <c r="E36" s="27" t="s">
        <v>2318</v>
      </c>
      <c r="F36" s="28" t="s">
        <v>45</v>
      </c>
      <c r="G36" s="29">
        <v>1</v>
      </c>
      <c r="H36" s="28">
        <v>0</v>
      </c>
      <c r="I36" s="28">
        <f>ROUND(G36*H36,6)</f>
        <v>0</v>
      </c>
      <c r="L36" s="30">
        <v>0</v>
      </c>
      <c r="M36" s="31">
        <f>ROUND(ROUND(L36,2)*ROUND(G36,3),2)</f>
        <v>0</v>
      </c>
      <c r="N36" s="28" t="s">
        <v>57</v>
      </c>
      <c r="O36">
        <f>(M36*21)/100</f>
        <v>0</v>
      </c>
      <c r="P36" t="s">
        <v>47</v>
      </c>
    </row>
    <row r="37" spans="1:5" ht="13.2" customHeight="1">
      <c r="A37" s="32" t="s">
        <v>48</v>
      </c>
      <c r="E37" s="33" t="s">
        <v>2318</v>
      </c>
    </row>
    <row r="38" spans="1:5" ht="13.2" customHeight="1">
      <c r="A38" s="32" t="s">
        <v>49</v>
      </c>
      <c r="E38" s="34" t="s">
        <v>43</v>
      </c>
    </row>
    <row r="39" ht="13.2" customHeight="1">
      <c r="E39" s="33" t="s">
        <v>43</v>
      </c>
    </row>
    <row r="40" spans="1:16" ht="13.2" customHeight="1">
      <c r="A40" t="s">
        <v>40</v>
      </c>
      <c r="B40" s="10" t="s">
        <v>74</v>
      </c>
      <c r="C40" s="10" t="s">
        <v>2319</v>
      </c>
      <c r="E40" s="27" t="s">
        <v>2320</v>
      </c>
      <c r="F40" s="28" t="s">
        <v>2321</v>
      </c>
      <c r="G40" s="29">
        <v>2.5</v>
      </c>
      <c r="H40" s="28">
        <v>0</v>
      </c>
      <c r="I40" s="28">
        <f>ROUND(G40*H40,6)</f>
        <v>0</v>
      </c>
      <c r="L40" s="30">
        <v>0</v>
      </c>
      <c r="M40" s="31">
        <f>ROUND(ROUND(L40,2)*ROUND(G40,3),2)</f>
        <v>0</v>
      </c>
      <c r="N40" s="28" t="s">
        <v>57</v>
      </c>
      <c r="O40">
        <f>(M40*21)/100</f>
        <v>0</v>
      </c>
      <c r="P40" t="s">
        <v>47</v>
      </c>
    </row>
    <row r="41" spans="1:5" ht="13.2" customHeight="1">
      <c r="A41" s="32" t="s">
        <v>48</v>
      </c>
      <c r="E41" s="33" t="s">
        <v>2320</v>
      </c>
    </row>
    <row r="42" spans="1:5" ht="13.2" customHeight="1">
      <c r="A42" s="32" t="s">
        <v>49</v>
      </c>
      <c r="E42" s="34" t="s">
        <v>43</v>
      </c>
    </row>
    <row r="43" ht="13.2" customHeight="1">
      <c r="E43" s="33" t="s">
        <v>43</v>
      </c>
    </row>
    <row r="44" spans="1:16" ht="13.2" customHeight="1">
      <c r="A44" t="s">
        <v>40</v>
      </c>
      <c r="B44" s="10" t="s">
        <v>78</v>
      </c>
      <c r="C44" s="10" t="s">
        <v>2322</v>
      </c>
      <c r="E44" s="27" t="s">
        <v>2323</v>
      </c>
      <c r="F44" s="28" t="s">
        <v>2321</v>
      </c>
      <c r="G44" s="29">
        <v>1.5</v>
      </c>
      <c r="H44" s="28">
        <v>0</v>
      </c>
      <c r="I44" s="28">
        <f>ROUND(G44*H44,6)</f>
        <v>0</v>
      </c>
      <c r="L44" s="30">
        <v>0</v>
      </c>
      <c r="M44" s="31">
        <f>ROUND(ROUND(L44,2)*ROUND(G44,3),2)</f>
        <v>0</v>
      </c>
      <c r="N44" s="28" t="s">
        <v>57</v>
      </c>
      <c r="O44">
        <f>(M44*21)/100</f>
        <v>0</v>
      </c>
      <c r="P44" t="s">
        <v>47</v>
      </c>
    </row>
    <row r="45" spans="1:5" ht="13.2" customHeight="1">
      <c r="A45" s="32" t="s">
        <v>48</v>
      </c>
      <c r="E45" s="33" t="s">
        <v>2323</v>
      </c>
    </row>
    <row r="46" spans="1:5" ht="13.2" customHeight="1">
      <c r="A46" s="32" t="s">
        <v>49</v>
      </c>
      <c r="E46" s="34" t="s">
        <v>43</v>
      </c>
    </row>
    <row r="47" ht="13.2" customHeight="1">
      <c r="E47" s="33" t="s">
        <v>43</v>
      </c>
    </row>
    <row r="48" spans="1:16" ht="13.2" customHeight="1">
      <c r="A48" t="s">
        <v>40</v>
      </c>
      <c r="B48" s="10" t="s">
        <v>83</v>
      </c>
      <c r="C48" s="10" t="s">
        <v>2324</v>
      </c>
      <c r="E48" s="27" t="s">
        <v>2325</v>
      </c>
      <c r="F48" s="28" t="s">
        <v>2321</v>
      </c>
      <c r="G48" s="29">
        <v>4.5</v>
      </c>
      <c r="H48" s="28">
        <v>0</v>
      </c>
      <c r="I48" s="28">
        <f>ROUND(G48*H48,6)</f>
        <v>0</v>
      </c>
      <c r="L48" s="30">
        <v>0</v>
      </c>
      <c r="M48" s="31">
        <f>ROUND(ROUND(L48,2)*ROUND(G48,3),2)</f>
        <v>0</v>
      </c>
      <c r="N48" s="28" t="s">
        <v>57</v>
      </c>
      <c r="O48">
        <f>(M48*21)/100</f>
        <v>0</v>
      </c>
      <c r="P48" t="s">
        <v>47</v>
      </c>
    </row>
    <row r="49" spans="1:5" ht="13.2" customHeight="1">
      <c r="A49" s="32" t="s">
        <v>48</v>
      </c>
      <c r="E49" s="33" t="s">
        <v>2325</v>
      </c>
    </row>
    <row r="50" spans="1:5" ht="13.2" customHeight="1">
      <c r="A50" s="32" t="s">
        <v>49</v>
      </c>
      <c r="E50" s="34" t="s">
        <v>43</v>
      </c>
    </row>
    <row r="51" ht="13.2" customHeight="1">
      <c r="E51" s="33" t="s">
        <v>43</v>
      </c>
    </row>
  </sheetData>
  <sheetProtection algorithmName="SHA-512" hashValue="NPIdy+AUCRiCioWzyjW3MTrmLDv/nTaFdbcdpQM9VPHMgyLxwLhIC2RbynQHwtJGOhUq08peFYGOGHUiZbCG3w==" saltValue="TDmOd5ePkGO/tuejnTRmjg=="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7"/>
  <sheetViews>
    <sheetView workbookViewId="0" topLeftCell="A1">
      <pane ySplit="7" topLeftCell="A224"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4012</v>
      </c>
      <c r="M3" s="36">
        <f>0+K8+K122+K190+M8+M122+M190</f>
        <v>0</v>
      </c>
      <c r="N3" s="19" t="s">
        <v>13</v>
      </c>
    </row>
    <row r="4" spans="1:5" ht="15" customHeight="1">
      <c r="A4" s="22" t="s">
        <v>18</v>
      </c>
      <c r="B4" s="23" t="s">
        <v>21</v>
      </c>
      <c r="C4" s="2" t="s">
        <v>4012</v>
      </c>
      <c r="D4" s="5"/>
      <c r="E4" s="23" t="s">
        <v>4013</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142</v>
      </c>
      <c r="C8" s="24" t="s">
        <v>1957</v>
      </c>
      <c r="E8" s="26" t="s">
        <v>4014</v>
      </c>
      <c r="J8" s="25">
        <f>0+J9+J38+J47+J76+J105</f>
        <v>0</v>
      </c>
      <c r="K8" s="25">
        <f>0+K9+K38+K47+K76+K105</f>
        <v>0</v>
      </c>
      <c r="L8" s="25">
        <f>0+L9+L38+L47+L76+L105</f>
        <v>0</v>
      </c>
      <c r="M8" s="25">
        <f>0+M9+M38+M47+M76+M105</f>
        <v>0</v>
      </c>
    </row>
    <row r="9" spans="1:13" ht="13.2" customHeight="1">
      <c r="A9" t="s">
        <v>37</v>
      </c>
      <c r="C9" s="11" t="s">
        <v>41</v>
      </c>
      <c r="E9" s="35" t="s">
        <v>1315</v>
      </c>
      <c r="J9" s="31">
        <f>0</f>
        <v>0</v>
      </c>
      <c r="K9" s="31">
        <f>0</f>
        <v>0</v>
      </c>
      <c r="L9" s="31">
        <f>0+L10+L14+L18+L22+L26+L30+L34</f>
        <v>0</v>
      </c>
      <c r="M9" s="31">
        <f>0+M10+M14+M18+M22+M26+M30+M34</f>
        <v>0</v>
      </c>
    </row>
    <row r="10" spans="1:16" ht="13.2" customHeight="1">
      <c r="A10" t="s">
        <v>40</v>
      </c>
      <c r="B10" s="10" t="s">
        <v>41</v>
      </c>
      <c r="C10" s="10" t="s">
        <v>4015</v>
      </c>
      <c r="E10" s="27" t="s">
        <v>4016</v>
      </c>
      <c r="F10" s="28" t="s">
        <v>63</v>
      </c>
      <c r="G10" s="29">
        <v>500</v>
      </c>
      <c r="H10" s="28">
        <v>0</v>
      </c>
      <c r="I10" s="28">
        <f>ROUND(G10*H10,6)</f>
        <v>0</v>
      </c>
      <c r="L10" s="30">
        <v>0</v>
      </c>
      <c r="M10" s="31">
        <f>ROUND(ROUND(L10,2)*ROUND(G10,3),2)</f>
        <v>0</v>
      </c>
      <c r="N10" s="28" t="s">
        <v>52</v>
      </c>
      <c r="O10">
        <f>(M10*21)/100</f>
        <v>0</v>
      </c>
      <c r="P10" t="s">
        <v>47</v>
      </c>
    </row>
    <row r="11" spans="1:5" ht="13.2" customHeight="1">
      <c r="A11" s="32" t="s">
        <v>48</v>
      </c>
      <c r="E11" s="33" t="s">
        <v>4016</v>
      </c>
    </row>
    <row r="12" spans="1:5" ht="13.2" customHeight="1">
      <c r="A12" s="32" t="s">
        <v>49</v>
      </c>
      <c r="E12" s="34" t="s">
        <v>43</v>
      </c>
    </row>
    <row r="13" ht="13.2" customHeight="1">
      <c r="E13" s="33" t="s">
        <v>4017</v>
      </c>
    </row>
    <row r="14" spans="1:16" ht="13.2" customHeight="1">
      <c r="A14" t="s">
        <v>40</v>
      </c>
      <c r="B14" s="10" t="s">
        <v>47</v>
      </c>
      <c r="C14" s="10" t="s">
        <v>4018</v>
      </c>
      <c r="E14" s="27" t="s">
        <v>4019</v>
      </c>
      <c r="F14" s="28" t="s">
        <v>63</v>
      </c>
      <c r="G14" s="29">
        <v>500</v>
      </c>
      <c r="H14" s="28">
        <v>0.00018</v>
      </c>
      <c r="I14" s="28">
        <f>ROUND(G14*H14,6)</f>
        <v>0.09</v>
      </c>
      <c r="L14" s="30">
        <v>0</v>
      </c>
      <c r="M14" s="31">
        <f>ROUND(ROUND(L14,2)*ROUND(G14,3),2)</f>
        <v>0</v>
      </c>
      <c r="N14" s="28" t="s">
        <v>52</v>
      </c>
      <c r="O14">
        <f>(M14*21)/100</f>
        <v>0</v>
      </c>
      <c r="P14" t="s">
        <v>47</v>
      </c>
    </row>
    <row r="15" spans="1:5" ht="13.2" customHeight="1">
      <c r="A15" s="32" t="s">
        <v>48</v>
      </c>
      <c r="E15" s="33" t="s">
        <v>4019</v>
      </c>
    </row>
    <row r="16" spans="1:5" ht="13.2" customHeight="1">
      <c r="A16" s="32" t="s">
        <v>49</v>
      </c>
      <c r="E16" s="34" t="s">
        <v>43</v>
      </c>
    </row>
    <row r="17" ht="13.2" customHeight="1">
      <c r="E17" s="33" t="s">
        <v>4020</v>
      </c>
    </row>
    <row r="18" spans="1:16" ht="13.2" customHeight="1">
      <c r="A18" t="s">
        <v>40</v>
      </c>
      <c r="B18" s="10" t="s">
        <v>53</v>
      </c>
      <c r="C18" s="10" t="s">
        <v>4021</v>
      </c>
      <c r="E18" s="27" t="s">
        <v>4022</v>
      </c>
      <c r="F18" s="28" t="s">
        <v>67</v>
      </c>
      <c r="G18" s="29">
        <v>10</v>
      </c>
      <c r="H18" s="28">
        <v>0.00018</v>
      </c>
      <c r="I18" s="28">
        <f>ROUND(G18*H18,6)</f>
        <v>0.0018</v>
      </c>
      <c r="L18" s="30">
        <v>0</v>
      </c>
      <c r="M18" s="31">
        <f>ROUND(ROUND(L18,2)*ROUND(G18,3),2)</f>
        <v>0</v>
      </c>
      <c r="N18" s="28" t="s">
        <v>52</v>
      </c>
      <c r="O18">
        <f>(M18*21)/100</f>
        <v>0</v>
      </c>
      <c r="P18" t="s">
        <v>47</v>
      </c>
    </row>
    <row r="19" spans="1:5" ht="13.2" customHeight="1">
      <c r="A19" s="32" t="s">
        <v>48</v>
      </c>
      <c r="E19" s="33" t="s">
        <v>4022</v>
      </c>
    </row>
    <row r="20" spans="1:5" ht="13.2" customHeight="1">
      <c r="A20" s="32" t="s">
        <v>49</v>
      </c>
      <c r="E20" s="34" t="s">
        <v>43</v>
      </c>
    </row>
    <row r="21" ht="13.2" customHeight="1">
      <c r="E21" s="33" t="s">
        <v>4023</v>
      </c>
    </row>
    <row r="22" spans="1:16" ht="13.2" customHeight="1">
      <c r="A22" t="s">
        <v>40</v>
      </c>
      <c r="B22" s="10" t="s">
        <v>60</v>
      </c>
      <c r="C22" s="10" t="s">
        <v>4024</v>
      </c>
      <c r="E22" s="27" t="s">
        <v>4025</v>
      </c>
      <c r="F22" s="28" t="s">
        <v>67</v>
      </c>
      <c r="G22" s="29">
        <v>3</v>
      </c>
      <c r="H22" s="28">
        <v>0</v>
      </c>
      <c r="I22" s="28">
        <f>ROUND(G22*H22,6)</f>
        <v>0</v>
      </c>
      <c r="L22" s="30">
        <v>0</v>
      </c>
      <c r="M22" s="31">
        <f>ROUND(ROUND(L22,2)*ROUND(G22,3),2)</f>
        <v>0</v>
      </c>
      <c r="N22" s="28" t="s">
        <v>52</v>
      </c>
      <c r="O22">
        <f>(M22*21)/100</f>
        <v>0</v>
      </c>
      <c r="P22" t="s">
        <v>47</v>
      </c>
    </row>
    <row r="23" spans="1:5" ht="13.2" customHeight="1">
      <c r="A23" s="32" t="s">
        <v>48</v>
      </c>
      <c r="E23" s="33" t="s">
        <v>4025</v>
      </c>
    </row>
    <row r="24" spans="1:5" ht="13.2" customHeight="1">
      <c r="A24" s="32" t="s">
        <v>49</v>
      </c>
      <c r="E24" s="34" t="s">
        <v>43</v>
      </c>
    </row>
    <row r="25" ht="13.2" customHeight="1">
      <c r="E25" s="33" t="s">
        <v>4026</v>
      </c>
    </row>
    <row r="26" spans="1:16" ht="13.2" customHeight="1">
      <c r="A26" t="s">
        <v>40</v>
      </c>
      <c r="B26" s="10" t="s">
        <v>64</v>
      </c>
      <c r="C26" s="10" t="s">
        <v>4027</v>
      </c>
      <c r="E26" s="27" t="s">
        <v>4028</v>
      </c>
      <c r="F26" s="28" t="s">
        <v>67</v>
      </c>
      <c r="G26" s="29">
        <v>3</v>
      </c>
      <c r="H26" s="28">
        <v>5E-05</v>
      </c>
      <c r="I26" s="28">
        <f>ROUND(G26*H26,6)</f>
        <v>0.00015</v>
      </c>
      <c r="L26" s="30">
        <v>0</v>
      </c>
      <c r="M26" s="31">
        <f>ROUND(ROUND(L26,2)*ROUND(G26,3),2)</f>
        <v>0</v>
      </c>
      <c r="N26" s="28" t="s">
        <v>52</v>
      </c>
      <c r="O26">
        <f>(M26*21)/100</f>
        <v>0</v>
      </c>
      <c r="P26" t="s">
        <v>47</v>
      </c>
    </row>
    <row r="27" spans="1:5" ht="13.2" customHeight="1">
      <c r="A27" s="32" t="s">
        <v>48</v>
      </c>
      <c r="E27" s="33" t="s">
        <v>4028</v>
      </c>
    </row>
    <row r="28" spans="1:5" ht="13.2" customHeight="1">
      <c r="A28" s="32" t="s">
        <v>49</v>
      </c>
      <c r="E28" s="34" t="s">
        <v>43</v>
      </c>
    </row>
    <row r="29" ht="13.2" customHeight="1">
      <c r="E29" s="33" t="s">
        <v>4029</v>
      </c>
    </row>
    <row r="30" spans="1:16" ht="13.2" customHeight="1">
      <c r="A30" t="s">
        <v>40</v>
      </c>
      <c r="B30" s="10" t="s">
        <v>68</v>
      </c>
      <c r="C30" s="10" t="s">
        <v>4030</v>
      </c>
      <c r="E30" s="27" t="s">
        <v>4031</v>
      </c>
      <c r="F30" s="28" t="s">
        <v>63</v>
      </c>
      <c r="G30" s="29">
        <v>679</v>
      </c>
      <c r="H30" s="28">
        <v>0</v>
      </c>
      <c r="I30" s="28">
        <f>ROUND(G30*H30,6)</f>
        <v>0</v>
      </c>
      <c r="L30" s="30">
        <v>0</v>
      </c>
      <c r="M30" s="31">
        <f>ROUND(ROUND(L30,2)*ROUND(G30,3),2)</f>
        <v>0</v>
      </c>
      <c r="N30" s="28" t="s">
        <v>52</v>
      </c>
      <c r="O30">
        <f>(M30*21)/100</f>
        <v>0</v>
      </c>
      <c r="P30" t="s">
        <v>47</v>
      </c>
    </row>
    <row r="31" spans="1:5" ht="13.2" customHeight="1">
      <c r="A31" s="32" t="s">
        <v>48</v>
      </c>
      <c r="E31" s="33" t="s">
        <v>4031</v>
      </c>
    </row>
    <row r="32" spans="1:5" ht="13.2" customHeight="1">
      <c r="A32" s="32" t="s">
        <v>49</v>
      </c>
      <c r="E32" s="34" t="s">
        <v>4032</v>
      </c>
    </row>
    <row r="33" ht="13.2" customHeight="1">
      <c r="E33" s="33" t="s">
        <v>4033</v>
      </c>
    </row>
    <row r="34" spans="1:16" ht="13.2" customHeight="1">
      <c r="A34" t="s">
        <v>40</v>
      </c>
      <c r="B34" s="10" t="s">
        <v>71</v>
      </c>
      <c r="C34" s="10" t="s">
        <v>2854</v>
      </c>
      <c r="E34" s="27" t="s">
        <v>2855</v>
      </c>
      <c r="F34" s="28" t="s">
        <v>155</v>
      </c>
      <c r="G34" s="29">
        <v>6</v>
      </c>
      <c r="H34" s="28">
        <v>0</v>
      </c>
      <c r="I34" s="28">
        <f>ROUND(G34*H34,6)</f>
        <v>0</v>
      </c>
      <c r="L34" s="30">
        <v>0</v>
      </c>
      <c r="M34" s="31">
        <f>ROUND(ROUND(L34,2)*ROUND(G34,3),2)</f>
        <v>0</v>
      </c>
      <c r="N34" s="28" t="s">
        <v>52</v>
      </c>
      <c r="O34">
        <f>(M34*21)/100</f>
        <v>0</v>
      </c>
      <c r="P34" t="s">
        <v>47</v>
      </c>
    </row>
    <row r="35" spans="1:5" ht="13.2" customHeight="1">
      <c r="A35" s="32" t="s">
        <v>48</v>
      </c>
      <c r="E35" s="33" t="s">
        <v>2855</v>
      </c>
    </row>
    <row r="36" spans="1:5" ht="13.2" customHeight="1">
      <c r="A36" s="32" t="s">
        <v>49</v>
      </c>
      <c r="E36" s="34" t="s">
        <v>4034</v>
      </c>
    </row>
    <row r="37" ht="13.2" customHeight="1">
      <c r="E37" s="33" t="s">
        <v>1364</v>
      </c>
    </row>
    <row r="38" spans="1:13" ht="13.2" customHeight="1">
      <c r="A38" t="s">
        <v>37</v>
      </c>
      <c r="C38" s="11" t="s">
        <v>60</v>
      </c>
      <c r="E38" s="35" t="s">
        <v>1405</v>
      </c>
      <c r="J38" s="31">
        <f>0</f>
        <v>0</v>
      </c>
      <c r="K38" s="31">
        <f>0</f>
        <v>0</v>
      </c>
      <c r="L38" s="31">
        <f>0+L39+L43</f>
        <v>0</v>
      </c>
      <c r="M38" s="31">
        <f>0+M39+M43</f>
        <v>0</v>
      </c>
    </row>
    <row r="39" spans="1:16" ht="13.2" customHeight="1">
      <c r="A39" t="s">
        <v>40</v>
      </c>
      <c r="B39" s="10" t="s">
        <v>74</v>
      </c>
      <c r="C39" s="10" t="s">
        <v>4035</v>
      </c>
      <c r="E39" s="27" t="s">
        <v>4036</v>
      </c>
      <c r="F39" s="28" t="s">
        <v>67</v>
      </c>
      <c r="G39" s="29">
        <v>6</v>
      </c>
      <c r="H39" s="28">
        <v>0.08642</v>
      </c>
      <c r="I39" s="28">
        <f>ROUND(G39*H39,6)</f>
        <v>0.51852</v>
      </c>
      <c r="L39" s="30">
        <v>0</v>
      </c>
      <c r="M39" s="31">
        <f>ROUND(ROUND(L39,2)*ROUND(G39,3),2)</f>
        <v>0</v>
      </c>
      <c r="N39" s="28" t="s">
        <v>52</v>
      </c>
      <c r="O39">
        <f>(M39*21)/100</f>
        <v>0</v>
      </c>
      <c r="P39" t="s">
        <v>47</v>
      </c>
    </row>
    <row r="40" spans="1:5" ht="13.2" customHeight="1">
      <c r="A40" s="32" t="s">
        <v>48</v>
      </c>
      <c r="E40" s="33" t="s">
        <v>4037</v>
      </c>
    </row>
    <row r="41" spans="1:5" ht="13.2" customHeight="1">
      <c r="A41" s="32" t="s">
        <v>49</v>
      </c>
      <c r="E41" s="34" t="s">
        <v>43</v>
      </c>
    </row>
    <row r="42" ht="13.2" customHeight="1">
      <c r="E42" s="33" t="s">
        <v>4038</v>
      </c>
    </row>
    <row r="43" spans="1:16" ht="13.2" customHeight="1">
      <c r="A43" t="s">
        <v>40</v>
      </c>
      <c r="B43" s="10" t="s">
        <v>78</v>
      </c>
      <c r="C43" s="10" t="s">
        <v>4039</v>
      </c>
      <c r="E43" s="27" t="s">
        <v>4040</v>
      </c>
      <c r="F43" s="28" t="s">
        <v>67</v>
      </c>
      <c r="G43" s="29">
        <v>6</v>
      </c>
      <c r="H43" s="28">
        <v>0.054</v>
      </c>
      <c r="I43" s="28">
        <f>ROUND(G43*H43,6)</f>
        <v>0.324</v>
      </c>
      <c r="L43" s="30">
        <v>0</v>
      </c>
      <c r="M43" s="31">
        <f>ROUND(ROUND(L43,2)*ROUND(G43,3),2)</f>
        <v>0</v>
      </c>
      <c r="N43" s="28" t="s">
        <v>52</v>
      </c>
      <c r="O43">
        <f>(M43*21)/100</f>
        <v>0</v>
      </c>
      <c r="P43" t="s">
        <v>47</v>
      </c>
    </row>
    <row r="44" spans="1:5" ht="13.2" customHeight="1">
      <c r="A44" s="32" t="s">
        <v>48</v>
      </c>
      <c r="E44" s="33" t="s">
        <v>4040</v>
      </c>
    </row>
    <row r="45" spans="1:5" ht="13.2" customHeight="1">
      <c r="A45" s="32" t="s">
        <v>49</v>
      </c>
      <c r="E45" s="34" t="s">
        <v>43</v>
      </c>
    </row>
    <row r="46" ht="13.2" customHeight="1">
      <c r="E46" s="33" t="s">
        <v>43</v>
      </c>
    </row>
    <row r="47" spans="1:13" ht="13.2" customHeight="1">
      <c r="A47" t="s">
        <v>37</v>
      </c>
      <c r="C47" s="11" t="s">
        <v>78</v>
      </c>
      <c r="E47" s="35" t="s">
        <v>1246</v>
      </c>
      <c r="J47" s="31">
        <f>0</f>
        <v>0</v>
      </c>
      <c r="K47" s="31">
        <f>0</f>
        <v>0</v>
      </c>
      <c r="L47" s="31">
        <f>0+L48+L52+L56+L60+L64+L68+L72</f>
        <v>0</v>
      </c>
      <c r="M47" s="31">
        <f>0+M48+M52+M56+M60+M64+M68+M72</f>
        <v>0</v>
      </c>
    </row>
    <row r="48" spans="1:16" ht="13.2" customHeight="1">
      <c r="A48" t="s">
        <v>40</v>
      </c>
      <c r="B48" s="10" t="s">
        <v>83</v>
      </c>
      <c r="C48" s="10" t="s">
        <v>4041</v>
      </c>
      <c r="E48" s="27" t="s">
        <v>4042</v>
      </c>
      <c r="F48" s="28" t="s">
        <v>67</v>
      </c>
      <c r="G48" s="29">
        <v>1</v>
      </c>
      <c r="H48" s="28">
        <v>0</v>
      </c>
      <c r="I48" s="28">
        <f>ROUND(G48*H48,6)</f>
        <v>0</v>
      </c>
      <c r="L48" s="30">
        <v>0</v>
      </c>
      <c r="M48" s="31">
        <f>ROUND(ROUND(L48,2)*ROUND(G48,3),2)</f>
        <v>0</v>
      </c>
      <c r="N48" s="28" t="s">
        <v>57</v>
      </c>
      <c r="O48">
        <f>(M48*21)/100</f>
        <v>0</v>
      </c>
      <c r="P48" t="s">
        <v>47</v>
      </c>
    </row>
    <row r="49" spans="1:5" ht="13.2" customHeight="1">
      <c r="A49" s="32" t="s">
        <v>48</v>
      </c>
      <c r="E49" s="33" t="s">
        <v>4042</v>
      </c>
    </row>
    <row r="50" spans="1:5" ht="13.2" customHeight="1">
      <c r="A50" s="32" t="s">
        <v>49</v>
      </c>
      <c r="E50" s="34" t="s">
        <v>43</v>
      </c>
    </row>
    <row r="51" ht="13.2" customHeight="1">
      <c r="E51" s="33" t="s">
        <v>43</v>
      </c>
    </row>
    <row r="52" spans="1:16" ht="13.2" customHeight="1">
      <c r="A52" t="s">
        <v>40</v>
      </c>
      <c r="B52" s="10" t="s">
        <v>86</v>
      </c>
      <c r="C52" s="10" t="s">
        <v>4043</v>
      </c>
      <c r="E52" s="27" t="s">
        <v>4044</v>
      </c>
      <c r="F52" s="28" t="s">
        <v>155</v>
      </c>
      <c r="G52" s="29">
        <v>45</v>
      </c>
      <c r="H52" s="28">
        <v>0</v>
      </c>
      <c r="I52" s="28">
        <f>ROUND(G52*H52,6)</f>
        <v>0</v>
      </c>
      <c r="L52" s="30">
        <v>0</v>
      </c>
      <c r="M52" s="31">
        <f>ROUND(ROUND(L52,2)*ROUND(G52,3),2)</f>
        <v>0</v>
      </c>
      <c r="N52" s="28" t="s">
        <v>52</v>
      </c>
      <c r="O52">
        <f>(M52*21)/100</f>
        <v>0</v>
      </c>
      <c r="P52" t="s">
        <v>47</v>
      </c>
    </row>
    <row r="53" spans="1:5" ht="13.2" customHeight="1">
      <c r="A53" s="32" t="s">
        <v>48</v>
      </c>
      <c r="E53" s="33" t="s">
        <v>4044</v>
      </c>
    </row>
    <row r="54" spans="1:5" ht="39.6" customHeight="1">
      <c r="A54" s="32" t="s">
        <v>49</v>
      </c>
      <c r="E54" s="34" t="s">
        <v>4045</v>
      </c>
    </row>
    <row r="55" ht="13.2" customHeight="1">
      <c r="E55" s="33" t="s">
        <v>43</v>
      </c>
    </row>
    <row r="56" spans="1:16" ht="13.2" customHeight="1">
      <c r="A56" t="s">
        <v>40</v>
      </c>
      <c r="B56" s="10" t="s">
        <v>90</v>
      </c>
      <c r="C56" s="10" t="s">
        <v>4046</v>
      </c>
      <c r="E56" s="27" t="s">
        <v>4047</v>
      </c>
      <c r="F56" s="28" t="s">
        <v>155</v>
      </c>
      <c r="G56" s="29">
        <v>45</v>
      </c>
      <c r="H56" s="28">
        <v>0</v>
      </c>
      <c r="I56" s="28">
        <f>ROUND(G56*H56,6)</f>
        <v>0</v>
      </c>
      <c r="L56" s="30">
        <v>0</v>
      </c>
      <c r="M56" s="31">
        <f>ROUND(ROUND(L56,2)*ROUND(G56,3),2)</f>
        <v>0</v>
      </c>
      <c r="N56" s="28" t="s">
        <v>52</v>
      </c>
      <c r="O56">
        <f>(M56*21)/100</f>
        <v>0</v>
      </c>
      <c r="P56" t="s">
        <v>47</v>
      </c>
    </row>
    <row r="57" spans="1:5" ht="13.2" customHeight="1">
      <c r="A57" s="32" t="s">
        <v>48</v>
      </c>
      <c r="E57" s="33" t="s">
        <v>4047</v>
      </c>
    </row>
    <row r="58" spans="1:5" ht="13.2" customHeight="1">
      <c r="A58" s="32" t="s">
        <v>49</v>
      </c>
      <c r="E58" s="34" t="s">
        <v>4048</v>
      </c>
    </row>
    <row r="59" ht="13.2" customHeight="1">
      <c r="E59" s="33" t="s">
        <v>43</v>
      </c>
    </row>
    <row r="60" spans="1:16" ht="13.2" customHeight="1">
      <c r="A60" t="s">
        <v>40</v>
      </c>
      <c r="B60" s="10" t="s">
        <v>96</v>
      </c>
      <c r="C60" s="10" t="s">
        <v>4049</v>
      </c>
      <c r="E60" s="27" t="s">
        <v>4050</v>
      </c>
      <c r="F60" s="28" t="s">
        <v>155</v>
      </c>
      <c r="G60" s="29">
        <v>20.264</v>
      </c>
      <c r="H60" s="28">
        <v>0</v>
      </c>
      <c r="I60" s="28">
        <f>ROUND(G60*H60,6)</f>
        <v>0</v>
      </c>
      <c r="L60" s="30">
        <v>0</v>
      </c>
      <c r="M60" s="31">
        <f>ROUND(ROUND(L60,2)*ROUND(G60,3),2)</f>
        <v>0</v>
      </c>
      <c r="N60" s="28" t="s">
        <v>52</v>
      </c>
      <c r="O60">
        <f>(M60*21)/100</f>
        <v>0</v>
      </c>
      <c r="P60" t="s">
        <v>47</v>
      </c>
    </row>
    <row r="61" spans="1:5" ht="13.2" customHeight="1">
      <c r="A61" s="32" t="s">
        <v>48</v>
      </c>
      <c r="E61" s="33" t="s">
        <v>4050</v>
      </c>
    </row>
    <row r="62" spans="1:5" ht="79.2" customHeight="1">
      <c r="A62" s="32" t="s">
        <v>49</v>
      </c>
      <c r="E62" s="34" t="s">
        <v>4051</v>
      </c>
    </row>
    <row r="63" ht="13.2" customHeight="1">
      <c r="E63" s="33" t="s">
        <v>4052</v>
      </c>
    </row>
    <row r="64" spans="1:16" ht="13.2" customHeight="1">
      <c r="A64" t="s">
        <v>40</v>
      </c>
      <c r="B64" s="10" t="s">
        <v>99</v>
      </c>
      <c r="C64" s="10" t="s">
        <v>4053</v>
      </c>
      <c r="E64" s="27" t="s">
        <v>4054</v>
      </c>
      <c r="F64" s="28" t="s">
        <v>81</v>
      </c>
      <c r="G64" s="29">
        <v>14</v>
      </c>
      <c r="H64" s="28">
        <v>0</v>
      </c>
      <c r="I64" s="28">
        <f>ROUND(G64*H64,6)</f>
        <v>0</v>
      </c>
      <c r="L64" s="30">
        <v>0</v>
      </c>
      <c r="M64" s="31">
        <f>ROUND(ROUND(L64,2)*ROUND(G64,3),2)</f>
        <v>0</v>
      </c>
      <c r="N64" s="28" t="s">
        <v>52</v>
      </c>
      <c r="O64">
        <f>(M64*21)/100</f>
        <v>0</v>
      </c>
      <c r="P64" t="s">
        <v>47</v>
      </c>
    </row>
    <row r="65" spans="1:5" ht="13.2" customHeight="1">
      <c r="A65" s="32" t="s">
        <v>48</v>
      </c>
      <c r="E65" s="33" t="s">
        <v>4055</v>
      </c>
    </row>
    <row r="66" spans="1:5" ht="39.6" customHeight="1">
      <c r="A66" s="32" t="s">
        <v>49</v>
      </c>
      <c r="E66" s="34" t="s">
        <v>4056</v>
      </c>
    </row>
    <row r="67" ht="13.2" customHeight="1">
      <c r="E67" s="33" t="s">
        <v>43</v>
      </c>
    </row>
    <row r="68" spans="1:16" ht="13.2" customHeight="1">
      <c r="A68" t="s">
        <v>40</v>
      </c>
      <c r="B68" s="10" t="s">
        <v>102</v>
      </c>
      <c r="C68" s="10" t="s">
        <v>4057</v>
      </c>
      <c r="E68" s="27" t="s">
        <v>4058</v>
      </c>
      <c r="F68" s="28" t="s">
        <v>67</v>
      </c>
      <c r="G68" s="29">
        <v>23</v>
      </c>
      <c r="H68" s="28">
        <v>0</v>
      </c>
      <c r="I68" s="28">
        <f>ROUND(G68*H68,6)</f>
        <v>0</v>
      </c>
      <c r="L68" s="30">
        <v>0</v>
      </c>
      <c r="M68" s="31">
        <f>ROUND(ROUND(L68,2)*ROUND(G68,3),2)</f>
        <v>0</v>
      </c>
      <c r="N68" s="28" t="s">
        <v>52</v>
      </c>
      <c r="O68">
        <f>(M68*21)/100</f>
        <v>0</v>
      </c>
      <c r="P68" t="s">
        <v>47</v>
      </c>
    </row>
    <row r="69" spans="1:5" ht="13.2" customHeight="1">
      <c r="A69" s="32" t="s">
        <v>48</v>
      </c>
      <c r="E69" s="33" t="s">
        <v>4058</v>
      </c>
    </row>
    <row r="70" spans="1:5" ht="13.2" customHeight="1">
      <c r="A70" s="32" t="s">
        <v>49</v>
      </c>
      <c r="E70" s="34" t="s">
        <v>43</v>
      </c>
    </row>
    <row r="71" ht="13.2" customHeight="1">
      <c r="E71" s="33" t="s">
        <v>43</v>
      </c>
    </row>
    <row r="72" spans="1:16" ht="13.2" customHeight="1">
      <c r="A72" t="s">
        <v>40</v>
      </c>
      <c r="B72" s="10" t="s">
        <v>107</v>
      </c>
      <c r="C72" s="10" t="s">
        <v>4059</v>
      </c>
      <c r="E72" s="27" t="s">
        <v>4060</v>
      </c>
      <c r="F72" s="28" t="s">
        <v>81</v>
      </c>
      <c r="G72" s="29">
        <v>46.2</v>
      </c>
      <c r="H72" s="28">
        <v>0</v>
      </c>
      <c r="I72" s="28">
        <f>ROUND(G72*H72,6)</f>
        <v>0</v>
      </c>
      <c r="L72" s="30">
        <v>0</v>
      </c>
      <c r="M72" s="31">
        <f>ROUND(ROUND(L72,2)*ROUND(G72,3),2)</f>
        <v>0</v>
      </c>
      <c r="N72" s="28" t="s">
        <v>52</v>
      </c>
      <c r="O72">
        <f>(M72*21)/100</f>
        <v>0</v>
      </c>
      <c r="P72" t="s">
        <v>47</v>
      </c>
    </row>
    <row r="73" spans="1:5" ht="13.2" customHeight="1">
      <c r="A73" s="32" t="s">
        <v>48</v>
      </c>
      <c r="E73" s="33" t="s">
        <v>4060</v>
      </c>
    </row>
    <row r="74" spans="1:5" ht="13.2" customHeight="1">
      <c r="A74" s="32" t="s">
        <v>49</v>
      </c>
      <c r="E74" s="34" t="s">
        <v>43</v>
      </c>
    </row>
    <row r="75" ht="13.2" customHeight="1">
      <c r="E75" s="33" t="s">
        <v>4061</v>
      </c>
    </row>
    <row r="76" spans="1:13" ht="13.2" customHeight="1">
      <c r="A76" t="s">
        <v>37</v>
      </c>
      <c r="C76" s="11" t="s">
        <v>1934</v>
      </c>
      <c r="E76" s="35" t="s">
        <v>1935</v>
      </c>
      <c r="J76" s="31">
        <f>0</f>
        <v>0</v>
      </c>
      <c r="K76" s="31">
        <f>0</f>
        <v>0</v>
      </c>
      <c r="L76" s="31">
        <f>0+L77+L81+L85+L89+L93+L97+L101</f>
        <v>0</v>
      </c>
      <c r="M76" s="31">
        <f>0+M77+M81+M85+M89+M93+M97+M101</f>
        <v>0</v>
      </c>
    </row>
    <row r="77" spans="1:16" ht="13.2" customHeight="1">
      <c r="A77" t="s">
        <v>40</v>
      </c>
      <c r="B77" s="10" t="s">
        <v>110</v>
      </c>
      <c r="C77" s="10" t="s">
        <v>4062</v>
      </c>
      <c r="E77" s="27" t="s">
        <v>4063</v>
      </c>
      <c r="F77" s="28" t="s">
        <v>148</v>
      </c>
      <c r="G77" s="29">
        <v>486.161</v>
      </c>
      <c r="H77" s="28">
        <v>0</v>
      </c>
      <c r="I77" s="28">
        <f>ROUND(G77*H77,6)</f>
        <v>0</v>
      </c>
      <c r="L77" s="30">
        <v>0</v>
      </c>
      <c r="M77" s="31">
        <f>ROUND(ROUND(L77,2)*ROUND(G77,3),2)</f>
        <v>0</v>
      </c>
      <c r="N77" s="28" t="s">
        <v>52</v>
      </c>
      <c r="O77">
        <f>(M77*21)/100</f>
        <v>0</v>
      </c>
      <c r="P77" t="s">
        <v>47</v>
      </c>
    </row>
    <row r="78" spans="1:5" ht="13.2" customHeight="1">
      <c r="A78" s="32" t="s">
        <v>48</v>
      </c>
      <c r="E78" s="33" t="s">
        <v>4063</v>
      </c>
    </row>
    <row r="79" spans="1:5" ht="13.2" customHeight="1">
      <c r="A79" s="32" t="s">
        <v>49</v>
      </c>
      <c r="E79" s="34" t="s">
        <v>43</v>
      </c>
    </row>
    <row r="80" ht="13.2" customHeight="1">
      <c r="E80" s="33" t="s">
        <v>4064</v>
      </c>
    </row>
    <row r="81" spans="1:16" ht="13.2" customHeight="1">
      <c r="A81" t="s">
        <v>40</v>
      </c>
      <c r="B81" s="10" t="s">
        <v>113</v>
      </c>
      <c r="C81" s="10" t="s">
        <v>4065</v>
      </c>
      <c r="E81" s="27" t="s">
        <v>4066</v>
      </c>
      <c r="F81" s="28" t="s">
        <v>148</v>
      </c>
      <c r="G81" s="29">
        <v>486.161</v>
      </c>
      <c r="H81" s="28">
        <v>0</v>
      </c>
      <c r="I81" s="28">
        <f>ROUND(G81*H81,6)</f>
        <v>0</v>
      </c>
      <c r="L81" s="30">
        <v>0</v>
      </c>
      <c r="M81" s="31">
        <f>ROUND(ROUND(L81,2)*ROUND(G81,3),2)</f>
        <v>0</v>
      </c>
      <c r="N81" s="28" t="s">
        <v>52</v>
      </c>
      <c r="O81">
        <f>(M81*21)/100</f>
        <v>0</v>
      </c>
      <c r="P81" t="s">
        <v>47</v>
      </c>
    </row>
    <row r="82" spans="1:5" ht="13.2" customHeight="1">
      <c r="A82" s="32" t="s">
        <v>48</v>
      </c>
      <c r="E82" s="33" t="s">
        <v>4066</v>
      </c>
    </row>
    <row r="83" spans="1:5" ht="13.2" customHeight="1">
      <c r="A83" s="32" t="s">
        <v>49</v>
      </c>
      <c r="E83" s="34" t="s">
        <v>43</v>
      </c>
    </row>
    <row r="84" ht="13.2" customHeight="1">
      <c r="E84" s="33" t="s">
        <v>4064</v>
      </c>
    </row>
    <row r="85" spans="1:16" ht="13.2" customHeight="1">
      <c r="A85" t="s">
        <v>40</v>
      </c>
      <c r="B85" s="10" t="s">
        <v>118</v>
      </c>
      <c r="C85" s="10" t="s">
        <v>4067</v>
      </c>
      <c r="E85" s="27" t="s">
        <v>4068</v>
      </c>
      <c r="F85" s="28" t="s">
        <v>148</v>
      </c>
      <c r="G85" s="29">
        <v>2430.805</v>
      </c>
      <c r="H85" s="28">
        <v>0</v>
      </c>
      <c r="I85" s="28">
        <f>ROUND(G85*H85,6)</f>
        <v>0</v>
      </c>
      <c r="L85" s="30">
        <v>0</v>
      </c>
      <c r="M85" s="31">
        <f>ROUND(ROUND(L85,2)*ROUND(G85,3),2)</f>
        <v>0</v>
      </c>
      <c r="N85" s="28" t="s">
        <v>52</v>
      </c>
      <c r="O85">
        <f>(M85*21)/100</f>
        <v>0</v>
      </c>
      <c r="P85" t="s">
        <v>47</v>
      </c>
    </row>
    <row r="86" spans="1:5" ht="13.2" customHeight="1">
      <c r="A86" s="32" t="s">
        <v>48</v>
      </c>
      <c r="E86" s="33" t="s">
        <v>4068</v>
      </c>
    </row>
    <row r="87" spans="1:5" ht="13.2" customHeight="1">
      <c r="A87" s="32" t="s">
        <v>49</v>
      </c>
      <c r="E87" s="34" t="s">
        <v>43</v>
      </c>
    </row>
    <row r="88" ht="13.2" customHeight="1">
      <c r="E88" s="33" t="s">
        <v>4064</v>
      </c>
    </row>
    <row r="89" spans="1:16" ht="13.2" customHeight="1">
      <c r="A89" t="s">
        <v>40</v>
      </c>
      <c r="B89" s="10" t="s">
        <v>124</v>
      </c>
      <c r="C89" s="10" t="s">
        <v>4069</v>
      </c>
      <c r="E89" s="27" t="s">
        <v>4070</v>
      </c>
      <c r="F89" s="28" t="s">
        <v>148</v>
      </c>
      <c r="G89" s="29">
        <v>486.161</v>
      </c>
      <c r="H89" s="28">
        <v>0</v>
      </c>
      <c r="I89" s="28">
        <f>ROUND(G89*H89,6)</f>
        <v>0</v>
      </c>
      <c r="L89" s="30">
        <v>0</v>
      </c>
      <c r="M89" s="31">
        <f>ROUND(ROUND(L89,2)*ROUND(G89,3),2)</f>
        <v>0</v>
      </c>
      <c r="N89" s="28" t="s">
        <v>52</v>
      </c>
      <c r="O89">
        <f>(M89*21)/100</f>
        <v>0</v>
      </c>
      <c r="P89" t="s">
        <v>47</v>
      </c>
    </row>
    <row r="90" spans="1:5" ht="13.2" customHeight="1">
      <c r="A90" s="32" t="s">
        <v>48</v>
      </c>
      <c r="E90" s="33" t="s">
        <v>4070</v>
      </c>
    </row>
    <row r="91" spans="1:5" ht="13.2" customHeight="1">
      <c r="A91" s="32" t="s">
        <v>49</v>
      </c>
      <c r="E91" s="34" t="s">
        <v>43</v>
      </c>
    </row>
    <row r="92" ht="13.2" customHeight="1">
      <c r="E92" s="33" t="s">
        <v>4071</v>
      </c>
    </row>
    <row r="93" spans="1:16" ht="13.2" customHeight="1">
      <c r="A93" t="s">
        <v>40</v>
      </c>
      <c r="B93" s="10" t="s">
        <v>127</v>
      </c>
      <c r="C93" s="10" t="s">
        <v>2124</v>
      </c>
      <c r="E93" s="27" t="s">
        <v>2125</v>
      </c>
      <c r="F93" s="28" t="s">
        <v>148</v>
      </c>
      <c r="G93" s="29">
        <v>170.156</v>
      </c>
      <c r="H93" s="28">
        <v>0</v>
      </c>
      <c r="I93" s="28">
        <f>ROUND(G93*H93,6)</f>
        <v>0</v>
      </c>
      <c r="L93" s="30">
        <v>0</v>
      </c>
      <c r="M93" s="31">
        <f>ROUND(ROUND(L93,2)*ROUND(G93,3),2)</f>
        <v>0</v>
      </c>
      <c r="N93" s="28" t="s">
        <v>52</v>
      </c>
      <c r="O93">
        <f>(M93*21)/100</f>
        <v>0</v>
      </c>
      <c r="P93" t="s">
        <v>47</v>
      </c>
    </row>
    <row r="94" spans="1:5" ht="13.2" customHeight="1">
      <c r="A94" s="32" t="s">
        <v>48</v>
      </c>
      <c r="E94" s="33" t="s">
        <v>2125</v>
      </c>
    </row>
    <row r="95" spans="1:5" ht="13.2" customHeight="1">
      <c r="A95" s="32" t="s">
        <v>49</v>
      </c>
      <c r="E95" s="34" t="s">
        <v>43</v>
      </c>
    </row>
    <row r="96" ht="13.2" customHeight="1">
      <c r="E96" s="33" t="s">
        <v>1954</v>
      </c>
    </row>
    <row r="97" spans="1:16" ht="13.2" customHeight="1">
      <c r="A97" t="s">
        <v>40</v>
      </c>
      <c r="B97" s="10" t="s">
        <v>130</v>
      </c>
      <c r="C97" s="10" t="s">
        <v>2126</v>
      </c>
      <c r="E97" s="27" t="s">
        <v>2127</v>
      </c>
      <c r="F97" s="28" t="s">
        <v>148</v>
      </c>
      <c r="G97" s="29">
        <v>170.156</v>
      </c>
      <c r="H97" s="28">
        <v>0</v>
      </c>
      <c r="I97" s="28">
        <f>ROUND(G97*H97,6)</f>
        <v>0</v>
      </c>
      <c r="L97" s="30">
        <v>0</v>
      </c>
      <c r="M97" s="31">
        <f>ROUND(ROUND(L97,2)*ROUND(G97,3),2)</f>
        <v>0</v>
      </c>
      <c r="N97" s="28" t="s">
        <v>52</v>
      </c>
      <c r="O97">
        <f>(M97*21)/100</f>
        <v>0</v>
      </c>
      <c r="P97" t="s">
        <v>47</v>
      </c>
    </row>
    <row r="98" spans="1:5" ht="13.2" customHeight="1">
      <c r="A98" s="32" t="s">
        <v>48</v>
      </c>
      <c r="E98" s="33" t="s">
        <v>2127</v>
      </c>
    </row>
    <row r="99" spans="1:5" ht="13.2" customHeight="1">
      <c r="A99" s="32" t="s">
        <v>49</v>
      </c>
      <c r="E99" s="34" t="s">
        <v>43</v>
      </c>
    </row>
    <row r="100" ht="13.2" customHeight="1">
      <c r="E100" s="33" t="s">
        <v>1954</v>
      </c>
    </row>
    <row r="101" spans="1:16" ht="13.2" customHeight="1">
      <c r="A101" t="s">
        <v>40</v>
      </c>
      <c r="B101" s="10" t="s">
        <v>134</v>
      </c>
      <c r="C101" s="10" t="s">
        <v>1955</v>
      </c>
      <c r="E101" s="27" t="s">
        <v>1956</v>
      </c>
      <c r="F101" s="28" t="s">
        <v>148</v>
      </c>
      <c r="G101" s="29">
        <v>145.848</v>
      </c>
      <c r="H101" s="28">
        <v>0</v>
      </c>
      <c r="I101" s="28">
        <f>ROUND(G101*H101,6)</f>
        <v>0</v>
      </c>
      <c r="L101" s="30">
        <v>0</v>
      </c>
      <c r="M101" s="31">
        <f>ROUND(ROUND(L101,2)*ROUND(G101,3),2)</f>
        <v>0</v>
      </c>
      <c r="N101" s="28" t="s">
        <v>52</v>
      </c>
      <c r="O101">
        <f>(M101*21)/100</f>
        <v>0</v>
      </c>
      <c r="P101" t="s">
        <v>47</v>
      </c>
    </row>
    <row r="102" spans="1:5" ht="13.2" customHeight="1">
      <c r="A102" s="32" t="s">
        <v>48</v>
      </c>
      <c r="E102" s="33" t="s">
        <v>1956</v>
      </c>
    </row>
    <row r="103" spans="1:5" ht="13.2" customHeight="1">
      <c r="A103" s="32" t="s">
        <v>49</v>
      </c>
      <c r="E103" s="34" t="s">
        <v>43</v>
      </c>
    </row>
    <row r="104" ht="13.2" customHeight="1">
      <c r="E104" s="33" t="s">
        <v>1954</v>
      </c>
    </row>
    <row r="105" spans="1:13" ht="13.2" customHeight="1">
      <c r="A105" t="s">
        <v>37</v>
      </c>
      <c r="C105" s="11" t="s">
        <v>1277</v>
      </c>
      <c r="E105" s="35" t="s">
        <v>1278</v>
      </c>
      <c r="J105" s="31">
        <f>0</f>
        <v>0</v>
      </c>
      <c r="K105" s="31">
        <f>0</f>
        <v>0</v>
      </c>
      <c r="L105" s="31">
        <f>0+L106+L110+L114+L118</f>
        <v>0</v>
      </c>
      <c r="M105" s="31">
        <f>0+M106+M110+M114+M118</f>
        <v>0</v>
      </c>
    </row>
    <row r="106" spans="1:16" ht="13.2" customHeight="1">
      <c r="A106" t="s">
        <v>40</v>
      </c>
      <c r="B106" s="10" t="s">
        <v>121</v>
      </c>
      <c r="C106" s="10" t="s">
        <v>3578</v>
      </c>
      <c r="E106" s="27" t="s">
        <v>3579</v>
      </c>
      <c r="F106" s="28" t="s">
        <v>1282</v>
      </c>
      <c r="G106" s="29">
        <v>32</v>
      </c>
      <c r="H106" s="28">
        <v>0</v>
      </c>
      <c r="I106" s="28">
        <f>ROUND(G106*H106,6)</f>
        <v>0</v>
      </c>
      <c r="L106" s="30">
        <v>0</v>
      </c>
      <c r="M106" s="31">
        <f>ROUND(ROUND(L106,2)*ROUND(G106,3),2)</f>
        <v>0</v>
      </c>
      <c r="N106" s="28" t="s">
        <v>52</v>
      </c>
      <c r="O106">
        <f>(M106*21)/100</f>
        <v>0</v>
      </c>
      <c r="P106" t="s">
        <v>47</v>
      </c>
    </row>
    <row r="107" spans="1:5" ht="13.2" customHeight="1">
      <c r="A107" s="32" t="s">
        <v>48</v>
      </c>
      <c r="E107" s="33" t="s">
        <v>3579</v>
      </c>
    </row>
    <row r="108" spans="1:5" ht="13.2" customHeight="1">
      <c r="A108" s="32" t="s">
        <v>49</v>
      </c>
      <c r="E108" s="34" t="s">
        <v>43</v>
      </c>
    </row>
    <row r="109" ht="13.2" customHeight="1">
      <c r="E109" s="33" t="s">
        <v>43</v>
      </c>
    </row>
    <row r="110" spans="1:16" ht="13.2" customHeight="1">
      <c r="A110" t="s">
        <v>40</v>
      </c>
      <c r="B110" s="10" t="s">
        <v>137</v>
      </c>
      <c r="C110" s="10" t="s">
        <v>1280</v>
      </c>
      <c r="E110" s="27" t="s">
        <v>1281</v>
      </c>
      <c r="F110" s="28" t="s">
        <v>1282</v>
      </c>
      <c r="G110" s="29">
        <v>32</v>
      </c>
      <c r="H110" s="28">
        <v>0</v>
      </c>
      <c r="I110" s="28">
        <f>ROUND(G110*H110,6)</f>
        <v>0</v>
      </c>
      <c r="L110" s="30">
        <v>0</v>
      </c>
      <c r="M110" s="31">
        <f>ROUND(ROUND(L110,2)*ROUND(G110,3),2)</f>
        <v>0</v>
      </c>
      <c r="N110" s="28" t="s">
        <v>52</v>
      </c>
      <c r="O110">
        <f>(M110*21)/100</f>
        <v>0</v>
      </c>
      <c r="P110" t="s">
        <v>47</v>
      </c>
    </row>
    <row r="111" spans="1:5" ht="13.2" customHeight="1">
      <c r="A111" s="32" t="s">
        <v>48</v>
      </c>
      <c r="E111" s="33" t="s">
        <v>1281</v>
      </c>
    </row>
    <row r="112" spans="1:5" ht="13.2" customHeight="1">
      <c r="A112" s="32" t="s">
        <v>49</v>
      </c>
      <c r="E112" s="34" t="s">
        <v>43</v>
      </c>
    </row>
    <row r="113" ht="13.2" customHeight="1">
      <c r="E113" s="33" t="s">
        <v>43</v>
      </c>
    </row>
    <row r="114" spans="1:16" ht="13.2" customHeight="1">
      <c r="A114" t="s">
        <v>40</v>
      </c>
      <c r="B114" s="10" t="s">
        <v>229</v>
      </c>
      <c r="C114" s="10" t="s">
        <v>4072</v>
      </c>
      <c r="E114" s="27" t="s">
        <v>4073</v>
      </c>
      <c r="F114" s="28" t="s">
        <v>1282</v>
      </c>
      <c r="G114" s="29">
        <v>16</v>
      </c>
      <c r="H114" s="28">
        <v>0</v>
      </c>
      <c r="I114" s="28">
        <f>ROUND(G114*H114,6)</f>
        <v>0</v>
      </c>
      <c r="L114" s="30">
        <v>0</v>
      </c>
      <c r="M114" s="31">
        <f>ROUND(ROUND(L114,2)*ROUND(G114,3),2)</f>
        <v>0</v>
      </c>
      <c r="N114" s="28" t="s">
        <v>52</v>
      </c>
      <c r="O114">
        <f>(M114*21)/100</f>
        <v>0</v>
      </c>
      <c r="P114" t="s">
        <v>47</v>
      </c>
    </row>
    <row r="115" spans="1:5" ht="13.2" customHeight="1">
      <c r="A115" s="32" t="s">
        <v>48</v>
      </c>
      <c r="E115" s="33" t="s">
        <v>4073</v>
      </c>
    </row>
    <row r="116" spans="1:5" ht="13.2" customHeight="1">
      <c r="A116" s="32" t="s">
        <v>49</v>
      </c>
      <c r="E116" s="34" t="s">
        <v>43</v>
      </c>
    </row>
    <row r="117" ht="13.2" customHeight="1">
      <c r="E117" s="33" t="s">
        <v>43</v>
      </c>
    </row>
    <row r="118" spans="1:16" ht="13.2" customHeight="1">
      <c r="A118" t="s">
        <v>40</v>
      </c>
      <c r="B118" s="10" t="s">
        <v>233</v>
      </c>
      <c r="C118" s="10" t="s">
        <v>4074</v>
      </c>
      <c r="E118" s="27" t="s">
        <v>4075</v>
      </c>
      <c r="F118" s="28" t="s">
        <v>1282</v>
      </c>
      <c r="G118" s="29">
        <v>16</v>
      </c>
      <c r="H118" s="28">
        <v>0</v>
      </c>
      <c r="I118" s="28">
        <f>ROUND(G118*H118,6)</f>
        <v>0</v>
      </c>
      <c r="L118" s="30">
        <v>0</v>
      </c>
      <c r="M118" s="31">
        <f>ROUND(ROUND(L118,2)*ROUND(G118,3),2)</f>
        <v>0</v>
      </c>
      <c r="N118" s="28" t="s">
        <v>52</v>
      </c>
      <c r="O118">
        <f>(M118*21)/100</f>
        <v>0</v>
      </c>
      <c r="P118" t="s">
        <v>47</v>
      </c>
    </row>
    <row r="119" spans="1:5" ht="13.2" customHeight="1">
      <c r="A119" s="32" t="s">
        <v>48</v>
      </c>
      <c r="E119" s="33" t="s">
        <v>4075</v>
      </c>
    </row>
    <row r="120" spans="1:5" ht="13.2" customHeight="1">
      <c r="A120" s="32" t="s">
        <v>49</v>
      </c>
      <c r="E120" s="34" t="s">
        <v>43</v>
      </c>
    </row>
    <row r="121" ht="13.2" customHeight="1">
      <c r="E121" s="33" t="s">
        <v>43</v>
      </c>
    </row>
    <row r="122" spans="1:13" ht="13.2" customHeight="1">
      <c r="A122" t="s">
        <v>142</v>
      </c>
      <c r="C122" s="11" t="s">
        <v>4076</v>
      </c>
      <c r="E122" s="35" t="s">
        <v>4077</v>
      </c>
      <c r="J122" s="31">
        <f>0+J123+J136+J185</f>
        <v>0</v>
      </c>
      <c r="K122" s="31">
        <f>0+K123+K136+K185</f>
        <v>0</v>
      </c>
      <c r="L122" s="31">
        <f>0+L123+L136+L185</f>
        <v>0</v>
      </c>
      <c r="M122" s="31">
        <f>0+M123+M136+M185</f>
        <v>0</v>
      </c>
    </row>
    <row r="123" spans="1:13" ht="13.2" customHeight="1">
      <c r="A123" t="s">
        <v>37</v>
      </c>
      <c r="C123" s="11" t="s">
        <v>64</v>
      </c>
      <c r="E123" s="35" t="s">
        <v>1434</v>
      </c>
      <c r="J123" s="31">
        <f>0</f>
        <v>0</v>
      </c>
      <c r="K123" s="31">
        <f>0</f>
        <v>0</v>
      </c>
      <c r="L123" s="31">
        <f>0+L124+L128+L132</f>
        <v>0</v>
      </c>
      <c r="M123" s="31">
        <f>0+M124+M128+M132</f>
        <v>0</v>
      </c>
    </row>
    <row r="124" spans="1:16" ht="13.2" customHeight="1">
      <c r="A124" t="s">
        <v>40</v>
      </c>
      <c r="B124" s="10" t="s">
        <v>41</v>
      </c>
      <c r="C124" s="10" t="s">
        <v>4078</v>
      </c>
      <c r="E124" s="27" t="s">
        <v>4079</v>
      </c>
      <c r="F124" s="28" t="s">
        <v>63</v>
      </c>
      <c r="G124" s="29">
        <v>3.4</v>
      </c>
      <c r="H124" s="28">
        <v>0</v>
      </c>
      <c r="I124" s="28">
        <f>ROUND(G124*H124,6)</f>
        <v>0</v>
      </c>
      <c r="L124" s="30">
        <v>0</v>
      </c>
      <c r="M124" s="31">
        <f>ROUND(ROUND(L124,2)*ROUND(G124,3),2)</f>
        <v>0</v>
      </c>
      <c r="N124" s="28" t="s">
        <v>52</v>
      </c>
      <c r="O124">
        <f>(M124*21)/100</f>
        <v>0</v>
      </c>
      <c r="P124" t="s">
        <v>47</v>
      </c>
    </row>
    <row r="125" spans="1:5" ht="13.2" customHeight="1">
      <c r="A125" s="32" t="s">
        <v>48</v>
      </c>
      <c r="E125" s="33" t="s">
        <v>4079</v>
      </c>
    </row>
    <row r="126" spans="1:5" ht="13.2" customHeight="1">
      <c r="A126" s="32" t="s">
        <v>49</v>
      </c>
      <c r="E126" s="34" t="s">
        <v>4080</v>
      </c>
    </row>
    <row r="127" ht="13.2" customHeight="1">
      <c r="E127" s="33" t="s">
        <v>43</v>
      </c>
    </row>
    <row r="128" spans="1:16" ht="13.2" customHeight="1">
      <c r="A128" t="s">
        <v>40</v>
      </c>
      <c r="B128" s="10" t="s">
        <v>47</v>
      </c>
      <c r="C128" s="10" t="s">
        <v>4081</v>
      </c>
      <c r="E128" s="27" t="s">
        <v>4082</v>
      </c>
      <c r="F128" s="28" t="s">
        <v>63</v>
      </c>
      <c r="G128" s="29">
        <v>3.4</v>
      </c>
      <c r="H128" s="28">
        <v>0</v>
      </c>
      <c r="I128" s="28">
        <f>ROUND(G128*H128,6)</f>
        <v>0</v>
      </c>
      <c r="L128" s="30">
        <v>0</v>
      </c>
      <c r="M128" s="31">
        <f>ROUND(ROUND(L128,2)*ROUND(G128,3),2)</f>
        <v>0</v>
      </c>
      <c r="N128" s="28" t="s">
        <v>52</v>
      </c>
      <c r="O128">
        <f>(M128*21)/100</f>
        <v>0</v>
      </c>
      <c r="P128" t="s">
        <v>47</v>
      </c>
    </row>
    <row r="129" spans="1:5" ht="13.2" customHeight="1">
      <c r="A129" s="32" t="s">
        <v>48</v>
      </c>
      <c r="E129" s="33" t="s">
        <v>4082</v>
      </c>
    </row>
    <row r="130" spans="1:5" ht="13.2" customHeight="1">
      <c r="A130" s="32" t="s">
        <v>49</v>
      </c>
      <c r="E130" s="34" t="s">
        <v>4080</v>
      </c>
    </row>
    <row r="131" ht="13.2" customHeight="1">
      <c r="E131" s="33" t="s">
        <v>4083</v>
      </c>
    </row>
    <row r="132" spans="1:16" ht="13.2" customHeight="1">
      <c r="A132" t="s">
        <v>40</v>
      </c>
      <c r="B132" s="10" t="s">
        <v>53</v>
      </c>
      <c r="C132" s="10" t="s">
        <v>4084</v>
      </c>
      <c r="E132" s="27" t="s">
        <v>4085</v>
      </c>
      <c r="F132" s="28" t="s">
        <v>63</v>
      </c>
      <c r="G132" s="29">
        <v>3.4</v>
      </c>
      <c r="H132" s="28">
        <v>0</v>
      </c>
      <c r="I132" s="28">
        <f>ROUND(G132*H132,6)</f>
        <v>0</v>
      </c>
      <c r="L132" s="30">
        <v>0</v>
      </c>
      <c r="M132" s="31">
        <f>ROUND(ROUND(L132,2)*ROUND(G132,3),2)</f>
        <v>0</v>
      </c>
      <c r="N132" s="28" t="s">
        <v>52</v>
      </c>
      <c r="O132">
        <f>(M132*21)/100</f>
        <v>0</v>
      </c>
      <c r="P132" t="s">
        <v>47</v>
      </c>
    </row>
    <row r="133" spans="1:5" ht="13.2" customHeight="1">
      <c r="A133" s="32" t="s">
        <v>48</v>
      </c>
      <c r="E133" s="33" t="s">
        <v>4085</v>
      </c>
    </row>
    <row r="134" spans="1:5" ht="13.2" customHeight="1">
      <c r="A134" s="32" t="s">
        <v>49</v>
      </c>
      <c r="E134" s="34" t="s">
        <v>4080</v>
      </c>
    </row>
    <row r="135" ht="13.2" customHeight="1">
      <c r="E135" s="33" t="s">
        <v>4086</v>
      </c>
    </row>
    <row r="136" spans="1:13" ht="13.2" customHeight="1">
      <c r="A136" t="s">
        <v>37</v>
      </c>
      <c r="C136" s="11" t="s">
        <v>78</v>
      </c>
      <c r="E136" s="35" t="s">
        <v>1246</v>
      </c>
      <c r="J136" s="31">
        <f>0</f>
        <v>0</v>
      </c>
      <c r="K136" s="31">
        <f>0</f>
        <v>0</v>
      </c>
      <c r="L136" s="31">
        <f>0+L137+L141+L145+L149+L153+L157+L161+L165+L169+L173+L177+L181</f>
        <v>0</v>
      </c>
      <c r="M136" s="31">
        <f>0+M137+M141+M145+M149+M153+M157+M161+M165+M169+M173+M177+M181</f>
        <v>0</v>
      </c>
    </row>
    <row r="137" spans="1:16" ht="13.2" customHeight="1">
      <c r="A137" t="s">
        <v>40</v>
      </c>
      <c r="B137" s="10" t="s">
        <v>64</v>
      </c>
      <c r="C137" s="10" t="s">
        <v>4087</v>
      </c>
      <c r="E137" s="27" t="s">
        <v>4088</v>
      </c>
      <c r="F137" s="28" t="s">
        <v>67</v>
      </c>
      <c r="G137" s="29">
        <v>3</v>
      </c>
      <c r="H137" s="28">
        <v>0.003</v>
      </c>
      <c r="I137" s="28">
        <f>ROUND(G137*H137,6)</f>
        <v>0.009</v>
      </c>
      <c r="L137" s="30">
        <v>0</v>
      </c>
      <c r="M137" s="31">
        <f>ROUND(ROUND(L137,2)*ROUND(G137,3),2)</f>
        <v>0</v>
      </c>
      <c r="N137" s="28" t="s">
        <v>52</v>
      </c>
      <c r="O137">
        <f>(M137*21)/100</f>
        <v>0</v>
      </c>
      <c r="P137" t="s">
        <v>47</v>
      </c>
    </row>
    <row r="138" spans="1:5" ht="13.2" customHeight="1">
      <c r="A138" s="32" t="s">
        <v>48</v>
      </c>
      <c r="E138" s="33" t="s">
        <v>4088</v>
      </c>
    </row>
    <row r="139" spans="1:5" ht="52.8" customHeight="1">
      <c r="A139" s="32" t="s">
        <v>49</v>
      </c>
      <c r="E139" s="34" t="s">
        <v>4089</v>
      </c>
    </row>
    <row r="140" ht="13.2" customHeight="1">
      <c r="E140" s="33" t="s">
        <v>43</v>
      </c>
    </row>
    <row r="141" spans="1:16" ht="13.2" customHeight="1">
      <c r="A141" t="s">
        <v>40</v>
      </c>
      <c r="B141" s="10" t="s">
        <v>68</v>
      </c>
      <c r="C141" s="10" t="s">
        <v>4090</v>
      </c>
      <c r="E141" s="27" t="s">
        <v>4091</v>
      </c>
      <c r="F141" s="28" t="s">
        <v>67</v>
      </c>
      <c r="G141" s="29">
        <v>1</v>
      </c>
      <c r="H141" s="28">
        <v>0.003</v>
      </c>
      <c r="I141" s="28">
        <f>ROUND(G141*H141,6)</f>
        <v>0.003</v>
      </c>
      <c r="L141" s="30">
        <v>0</v>
      </c>
      <c r="M141" s="31">
        <f>ROUND(ROUND(L141,2)*ROUND(G141,3),2)</f>
        <v>0</v>
      </c>
      <c r="N141" s="28" t="s">
        <v>52</v>
      </c>
      <c r="O141">
        <f>(M141*21)/100</f>
        <v>0</v>
      </c>
      <c r="P141" t="s">
        <v>47</v>
      </c>
    </row>
    <row r="142" spans="1:5" ht="13.2" customHeight="1">
      <c r="A142" s="32" t="s">
        <v>48</v>
      </c>
      <c r="E142" s="33" t="s">
        <v>4091</v>
      </c>
    </row>
    <row r="143" spans="1:5" ht="13.2" customHeight="1">
      <c r="A143" s="32" t="s">
        <v>49</v>
      </c>
      <c r="E143" s="34" t="s">
        <v>4092</v>
      </c>
    </row>
    <row r="144" ht="13.2" customHeight="1">
      <c r="E144" s="33" t="s">
        <v>43</v>
      </c>
    </row>
    <row r="145" spans="1:16" ht="13.2" customHeight="1">
      <c r="A145" t="s">
        <v>40</v>
      </c>
      <c r="B145" s="10" t="s">
        <v>71</v>
      </c>
      <c r="C145" s="10" t="s">
        <v>4093</v>
      </c>
      <c r="E145" s="27" t="s">
        <v>4094</v>
      </c>
      <c r="F145" s="28" t="s">
        <v>67</v>
      </c>
      <c r="G145" s="29">
        <v>1</v>
      </c>
      <c r="H145" s="28">
        <v>0.004</v>
      </c>
      <c r="I145" s="28">
        <f>ROUND(G145*H145,6)</f>
        <v>0.004</v>
      </c>
      <c r="L145" s="30">
        <v>0</v>
      </c>
      <c r="M145" s="31">
        <f>ROUND(ROUND(L145,2)*ROUND(G145,3),2)</f>
        <v>0</v>
      </c>
      <c r="N145" s="28" t="s">
        <v>52</v>
      </c>
      <c r="O145">
        <f>(M145*21)/100</f>
        <v>0</v>
      </c>
      <c r="P145" t="s">
        <v>47</v>
      </c>
    </row>
    <row r="146" spans="1:5" ht="13.2" customHeight="1">
      <c r="A146" s="32" t="s">
        <v>48</v>
      </c>
      <c r="E146" s="33" t="s">
        <v>4094</v>
      </c>
    </row>
    <row r="147" spans="1:5" ht="13.2" customHeight="1">
      <c r="A147" s="32" t="s">
        <v>49</v>
      </c>
      <c r="E147" s="34" t="s">
        <v>4095</v>
      </c>
    </row>
    <row r="148" ht="13.2" customHeight="1">
      <c r="E148" s="33" t="s">
        <v>43</v>
      </c>
    </row>
    <row r="149" spans="1:16" ht="13.2" customHeight="1">
      <c r="A149" t="s">
        <v>40</v>
      </c>
      <c r="B149" s="10" t="s">
        <v>78</v>
      </c>
      <c r="C149" s="10" t="s">
        <v>4096</v>
      </c>
      <c r="E149" s="27" t="s">
        <v>4097</v>
      </c>
      <c r="F149" s="28" t="s">
        <v>67</v>
      </c>
      <c r="G149" s="29">
        <v>5</v>
      </c>
      <c r="H149" s="28">
        <v>0.0061</v>
      </c>
      <c r="I149" s="28">
        <f>ROUND(G149*H149,6)</f>
        <v>0.0305</v>
      </c>
      <c r="L149" s="30">
        <v>0</v>
      </c>
      <c r="M149" s="31">
        <f>ROUND(ROUND(L149,2)*ROUND(G149,3),2)</f>
        <v>0</v>
      </c>
      <c r="N149" s="28" t="s">
        <v>52</v>
      </c>
      <c r="O149">
        <f>(M149*21)/100</f>
        <v>0</v>
      </c>
      <c r="P149" t="s">
        <v>47</v>
      </c>
    </row>
    <row r="150" spans="1:5" ht="13.2" customHeight="1">
      <c r="A150" s="32" t="s">
        <v>48</v>
      </c>
      <c r="E150" s="33" t="s">
        <v>4097</v>
      </c>
    </row>
    <row r="151" spans="1:5" ht="13.2" customHeight="1">
      <c r="A151" s="32" t="s">
        <v>49</v>
      </c>
      <c r="E151" s="34" t="s">
        <v>43</v>
      </c>
    </row>
    <row r="152" ht="13.2" customHeight="1">
      <c r="E152" s="33" t="s">
        <v>43</v>
      </c>
    </row>
    <row r="153" spans="1:16" ht="13.2" customHeight="1">
      <c r="A153" t="s">
        <v>40</v>
      </c>
      <c r="B153" s="10" t="s">
        <v>83</v>
      </c>
      <c r="C153" s="10" t="s">
        <v>4098</v>
      </c>
      <c r="E153" s="27" t="s">
        <v>4099</v>
      </c>
      <c r="F153" s="28" t="s">
        <v>67</v>
      </c>
      <c r="G153" s="29">
        <v>5</v>
      </c>
      <c r="H153" s="28">
        <v>0.003</v>
      </c>
      <c r="I153" s="28">
        <f>ROUND(G153*H153,6)</f>
        <v>0.015</v>
      </c>
      <c r="L153" s="30">
        <v>0</v>
      </c>
      <c r="M153" s="31">
        <f>ROUND(ROUND(L153,2)*ROUND(G153,3),2)</f>
        <v>0</v>
      </c>
      <c r="N153" s="28" t="s">
        <v>52</v>
      </c>
      <c r="O153">
        <f>(M153*21)/100</f>
        <v>0</v>
      </c>
      <c r="P153" t="s">
        <v>47</v>
      </c>
    </row>
    <row r="154" spans="1:5" ht="13.2" customHeight="1">
      <c r="A154" s="32" t="s">
        <v>48</v>
      </c>
      <c r="E154" s="33" t="s">
        <v>4099</v>
      </c>
    </row>
    <row r="155" spans="1:5" ht="13.2" customHeight="1">
      <c r="A155" s="32" t="s">
        <v>49</v>
      </c>
      <c r="E155" s="34" t="s">
        <v>43</v>
      </c>
    </row>
    <row r="156" ht="13.2" customHeight="1">
      <c r="E156" s="33" t="s">
        <v>43</v>
      </c>
    </row>
    <row r="157" spans="1:16" ht="13.2" customHeight="1">
      <c r="A157" t="s">
        <v>40</v>
      </c>
      <c r="B157" s="10" t="s">
        <v>86</v>
      </c>
      <c r="C157" s="10" t="s">
        <v>4100</v>
      </c>
      <c r="E157" s="27" t="s">
        <v>4101</v>
      </c>
      <c r="F157" s="28" t="s">
        <v>67</v>
      </c>
      <c r="G157" s="29">
        <v>5</v>
      </c>
      <c r="H157" s="28">
        <v>0.0001</v>
      </c>
      <c r="I157" s="28">
        <f>ROUND(G157*H157,6)</f>
        <v>0.0005</v>
      </c>
      <c r="L157" s="30">
        <v>0</v>
      </c>
      <c r="M157" s="31">
        <f>ROUND(ROUND(L157,2)*ROUND(G157,3),2)</f>
        <v>0</v>
      </c>
      <c r="N157" s="28" t="s">
        <v>52</v>
      </c>
      <c r="O157">
        <f>(M157*21)/100</f>
        <v>0</v>
      </c>
      <c r="P157" t="s">
        <v>47</v>
      </c>
    </row>
    <row r="158" spans="1:5" ht="13.2" customHeight="1">
      <c r="A158" s="32" t="s">
        <v>48</v>
      </c>
      <c r="E158" s="33" t="s">
        <v>4101</v>
      </c>
    </row>
    <row r="159" spans="1:5" ht="13.2" customHeight="1">
      <c r="A159" s="32" t="s">
        <v>49</v>
      </c>
      <c r="E159" s="34" t="s">
        <v>43</v>
      </c>
    </row>
    <row r="160" ht="13.2" customHeight="1">
      <c r="E160" s="33" t="s">
        <v>43</v>
      </c>
    </row>
    <row r="161" spans="1:16" ht="13.2" customHeight="1">
      <c r="A161" t="s">
        <v>40</v>
      </c>
      <c r="B161" s="10" t="s">
        <v>90</v>
      </c>
      <c r="C161" s="10" t="s">
        <v>4102</v>
      </c>
      <c r="E161" s="27" t="s">
        <v>4103</v>
      </c>
      <c r="F161" s="28" t="s">
        <v>67</v>
      </c>
      <c r="G161" s="29">
        <v>5</v>
      </c>
      <c r="H161" s="28">
        <v>0.00035</v>
      </c>
      <c r="I161" s="28">
        <f>ROUND(G161*H161,6)</f>
        <v>0.00175</v>
      </c>
      <c r="L161" s="30">
        <v>0</v>
      </c>
      <c r="M161" s="31">
        <f>ROUND(ROUND(L161,2)*ROUND(G161,3),2)</f>
        <v>0</v>
      </c>
      <c r="N161" s="28" t="s">
        <v>52</v>
      </c>
      <c r="O161">
        <f>(M161*21)/100</f>
        <v>0</v>
      </c>
      <c r="P161" t="s">
        <v>47</v>
      </c>
    </row>
    <row r="162" spans="1:5" ht="13.2" customHeight="1">
      <c r="A162" s="32" t="s">
        <v>48</v>
      </c>
      <c r="E162" s="33" t="s">
        <v>4103</v>
      </c>
    </row>
    <row r="163" spans="1:5" ht="13.2" customHeight="1">
      <c r="A163" s="32" t="s">
        <v>49</v>
      </c>
      <c r="E163" s="34" t="s">
        <v>43</v>
      </c>
    </row>
    <row r="164" ht="13.2" customHeight="1">
      <c r="E164" s="33" t="s">
        <v>43</v>
      </c>
    </row>
    <row r="165" spans="1:16" ht="13.2" customHeight="1">
      <c r="A165" t="s">
        <v>40</v>
      </c>
      <c r="B165" s="10" t="s">
        <v>60</v>
      </c>
      <c r="C165" s="10" t="s">
        <v>4104</v>
      </c>
      <c r="E165" s="27" t="s">
        <v>4105</v>
      </c>
      <c r="F165" s="28" t="s">
        <v>67</v>
      </c>
      <c r="G165" s="29">
        <v>5</v>
      </c>
      <c r="H165" s="28">
        <v>0.0007</v>
      </c>
      <c r="I165" s="28">
        <f>ROUND(G165*H165,6)</f>
        <v>0.0035</v>
      </c>
      <c r="L165" s="30">
        <v>0</v>
      </c>
      <c r="M165" s="31">
        <f>ROUND(ROUND(L165,2)*ROUND(G165,3),2)</f>
        <v>0</v>
      </c>
      <c r="N165" s="28" t="s">
        <v>52</v>
      </c>
      <c r="O165">
        <f>(M165*21)/100</f>
        <v>0</v>
      </c>
      <c r="P165" t="s">
        <v>47</v>
      </c>
    </row>
    <row r="166" spans="1:5" ht="13.2" customHeight="1">
      <c r="A166" s="32" t="s">
        <v>48</v>
      </c>
      <c r="E166" s="33" t="s">
        <v>4105</v>
      </c>
    </row>
    <row r="167" spans="1:5" ht="13.2" customHeight="1">
      <c r="A167" s="32" t="s">
        <v>49</v>
      </c>
      <c r="E167" s="34" t="s">
        <v>43</v>
      </c>
    </row>
    <row r="168" ht="13.2" customHeight="1">
      <c r="E168" s="33" t="s">
        <v>4106</v>
      </c>
    </row>
    <row r="169" spans="1:16" ht="13.2" customHeight="1">
      <c r="A169" t="s">
        <v>40</v>
      </c>
      <c r="B169" s="10" t="s">
        <v>74</v>
      </c>
      <c r="C169" s="10" t="s">
        <v>4107</v>
      </c>
      <c r="E169" s="27" t="s">
        <v>4108</v>
      </c>
      <c r="F169" s="28" t="s">
        <v>67</v>
      </c>
      <c r="G169" s="29">
        <v>5</v>
      </c>
      <c r="H169" s="28">
        <v>0.11241</v>
      </c>
      <c r="I169" s="28">
        <f>ROUND(G169*H169,6)</f>
        <v>0.56205</v>
      </c>
      <c r="L169" s="30">
        <v>0</v>
      </c>
      <c r="M169" s="31">
        <f>ROUND(ROUND(L169,2)*ROUND(G169,3),2)</f>
        <v>0</v>
      </c>
      <c r="N169" s="28" t="s">
        <v>52</v>
      </c>
      <c r="O169">
        <f>(M169*21)/100</f>
        <v>0</v>
      </c>
      <c r="P169" t="s">
        <v>47</v>
      </c>
    </row>
    <row r="170" spans="1:5" ht="13.2" customHeight="1">
      <c r="A170" s="32" t="s">
        <v>48</v>
      </c>
      <c r="E170" s="33" t="s">
        <v>4108</v>
      </c>
    </row>
    <row r="171" spans="1:5" ht="79.2" customHeight="1">
      <c r="A171" s="32" t="s">
        <v>49</v>
      </c>
      <c r="E171" s="34" t="s">
        <v>4109</v>
      </c>
    </row>
    <row r="172" ht="13.2" customHeight="1">
      <c r="E172" s="33" t="s">
        <v>4110</v>
      </c>
    </row>
    <row r="173" spans="1:16" ht="13.2" customHeight="1">
      <c r="A173" t="s">
        <v>40</v>
      </c>
      <c r="B173" s="10" t="s">
        <v>96</v>
      </c>
      <c r="C173" s="10" t="s">
        <v>4111</v>
      </c>
      <c r="E173" s="27" t="s">
        <v>4112</v>
      </c>
      <c r="F173" s="28" t="s">
        <v>81</v>
      </c>
      <c r="G173" s="29">
        <v>112.5</v>
      </c>
      <c r="H173" s="28">
        <v>0.0002</v>
      </c>
      <c r="I173" s="28">
        <f>ROUND(G173*H173,6)</f>
        <v>0.0225</v>
      </c>
      <c r="L173" s="30">
        <v>0</v>
      </c>
      <c r="M173" s="31">
        <f>ROUND(ROUND(L173,2)*ROUND(G173,3),2)</f>
        <v>0</v>
      </c>
      <c r="N173" s="28" t="s">
        <v>52</v>
      </c>
      <c r="O173">
        <f>(M173*21)/100</f>
        <v>0</v>
      </c>
      <c r="P173" t="s">
        <v>47</v>
      </c>
    </row>
    <row r="174" spans="1:5" ht="13.2" customHeight="1">
      <c r="A174" s="32" t="s">
        <v>48</v>
      </c>
      <c r="E174" s="33" t="s">
        <v>4112</v>
      </c>
    </row>
    <row r="175" spans="1:5" ht="39.6" customHeight="1">
      <c r="A175" s="32" t="s">
        <v>49</v>
      </c>
      <c r="E175" s="34" t="s">
        <v>4113</v>
      </c>
    </row>
    <row r="176" ht="13.2" customHeight="1">
      <c r="E176" s="33" t="s">
        <v>4114</v>
      </c>
    </row>
    <row r="177" spans="1:16" ht="13.2" customHeight="1">
      <c r="A177" t="s">
        <v>40</v>
      </c>
      <c r="B177" s="10" t="s">
        <v>99</v>
      </c>
      <c r="C177" s="10" t="s">
        <v>4115</v>
      </c>
      <c r="E177" s="27" t="s">
        <v>4116</v>
      </c>
      <c r="F177" s="28" t="s">
        <v>81</v>
      </c>
      <c r="G177" s="29">
        <v>112.5</v>
      </c>
      <c r="H177" s="28">
        <v>0</v>
      </c>
      <c r="I177" s="28">
        <f>ROUND(G177*H177,6)</f>
        <v>0</v>
      </c>
      <c r="L177" s="30">
        <v>0</v>
      </c>
      <c r="M177" s="31">
        <f>ROUND(ROUND(L177,2)*ROUND(G177,3),2)</f>
        <v>0</v>
      </c>
      <c r="N177" s="28" t="s">
        <v>52</v>
      </c>
      <c r="O177">
        <f>(M177*21)/100</f>
        <v>0</v>
      </c>
      <c r="P177" t="s">
        <v>47</v>
      </c>
    </row>
    <row r="178" spans="1:5" ht="13.2" customHeight="1">
      <c r="A178" s="32" t="s">
        <v>48</v>
      </c>
      <c r="E178" s="33" t="s">
        <v>4116</v>
      </c>
    </row>
    <row r="179" spans="1:5" ht="13.2" customHeight="1">
      <c r="A179" s="32" t="s">
        <v>49</v>
      </c>
      <c r="E179" s="34" t="s">
        <v>43</v>
      </c>
    </row>
    <row r="180" ht="13.2" customHeight="1">
      <c r="E180" s="33" t="s">
        <v>4117</v>
      </c>
    </row>
    <row r="181" spans="1:16" ht="13.2" customHeight="1">
      <c r="A181" t="s">
        <v>40</v>
      </c>
      <c r="B181" s="10" t="s">
        <v>102</v>
      </c>
      <c r="C181" s="10" t="s">
        <v>4118</v>
      </c>
      <c r="E181" s="27" t="s">
        <v>4119</v>
      </c>
      <c r="F181" s="28" t="s">
        <v>81</v>
      </c>
      <c r="G181" s="29">
        <v>15</v>
      </c>
      <c r="H181" s="28">
        <v>0.03541</v>
      </c>
      <c r="I181" s="28">
        <f>ROUND(G181*H181,6)</f>
        <v>0.53115</v>
      </c>
      <c r="L181" s="30">
        <v>0</v>
      </c>
      <c r="M181" s="31">
        <f>ROUND(ROUND(L181,2)*ROUND(G181,3),2)</f>
        <v>0</v>
      </c>
      <c r="N181" s="28" t="s">
        <v>52</v>
      </c>
      <c r="O181">
        <f>(M181*21)/100</f>
        <v>0</v>
      </c>
      <c r="P181" t="s">
        <v>47</v>
      </c>
    </row>
    <row r="182" spans="1:5" ht="13.2" customHeight="1">
      <c r="A182" s="32" t="s">
        <v>48</v>
      </c>
      <c r="E182" s="33" t="s">
        <v>4119</v>
      </c>
    </row>
    <row r="183" spans="1:5" ht="13.2" customHeight="1">
      <c r="A183" s="32" t="s">
        <v>49</v>
      </c>
      <c r="E183" s="34" t="s">
        <v>4120</v>
      </c>
    </row>
    <row r="184" ht="13.2" customHeight="1">
      <c r="E184" s="33" t="s">
        <v>4121</v>
      </c>
    </row>
    <row r="185" spans="1:13" ht="13.2" customHeight="1">
      <c r="A185" t="s">
        <v>37</v>
      </c>
      <c r="C185" s="11" t="s">
        <v>1262</v>
      </c>
      <c r="E185" s="35" t="s">
        <v>1263</v>
      </c>
      <c r="J185" s="31">
        <f>0</f>
        <v>0</v>
      </c>
      <c r="K185" s="31">
        <f>0</f>
        <v>0</v>
      </c>
      <c r="L185" s="31">
        <f>0+L186</f>
        <v>0</v>
      </c>
      <c r="M185" s="31">
        <f>0+M186</f>
        <v>0</v>
      </c>
    </row>
    <row r="186" spans="1:16" ht="13.2" customHeight="1">
      <c r="A186" t="s">
        <v>40</v>
      </c>
      <c r="B186" s="10" t="s">
        <v>107</v>
      </c>
      <c r="C186" s="10" t="s">
        <v>4122</v>
      </c>
      <c r="E186" s="27" t="s">
        <v>4123</v>
      </c>
      <c r="F186" s="28" t="s">
        <v>148</v>
      </c>
      <c r="G186" s="29">
        <v>1.183</v>
      </c>
      <c r="H186" s="28">
        <v>0</v>
      </c>
      <c r="I186" s="28">
        <f>ROUND(G186*H186,6)</f>
        <v>0</v>
      </c>
      <c r="L186" s="30">
        <v>0</v>
      </c>
      <c r="M186" s="31">
        <f>ROUND(ROUND(L186,2)*ROUND(G186,3),2)</f>
        <v>0</v>
      </c>
      <c r="N186" s="28" t="s">
        <v>52</v>
      </c>
      <c r="O186">
        <f>(M186*21)/100</f>
        <v>0</v>
      </c>
      <c r="P186" t="s">
        <v>47</v>
      </c>
    </row>
    <row r="187" spans="1:5" ht="13.2" customHeight="1">
      <c r="A187" s="32" t="s">
        <v>48</v>
      </c>
      <c r="E187" s="33" t="s">
        <v>4123</v>
      </c>
    </row>
    <row r="188" spans="1:5" ht="13.2" customHeight="1">
      <c r="A188" s="32" t="s">
        <v>49</v>
      </c>
      <c r="E188" s="34" t="s">
        <v>43</v>
      </c>
    </row>
    <row r="189" ht="13.2" customHeight="1">
      <c r="E189" s="33" t="s">
        <v>4124</v>
      </c>
    </row>
    <row r="190" spans="1:13" ht="13.2" customHeight="1">
      <c r="A190" t="s">
        <v>142</v>
      </c>
      <c r="C190" s="11" t="s">
        <v>4125</v>
      </c>
      <c r="E190" s="35" t="s">
        <v>4126</v>
      </c>
      <c r="J190" s="31">
        <f>0+J191+J296+J373+J438+J443</f>
        <v>0</v>
      </c>
      <c r="K190" s="31">
        <f>0+K191+K296+K373+K438+K443</f>
        <v>0</v>
      </c>
      <c r="L190" s="31">
        <f>0+L191+L296+L373+L438+L443</f>
        <v>0</v>
      </c>
      <c r="M190" s="31">
        <f>0+M191+M296+M373+M438+M443</f>
        <v>0</v>
      </c>
    </row>
    <row r="191" spans="1:13" ht="13.2" customHeight="1">
      <c r="A191" t="s">
        <v>37</v>
      </c>
      <c r="C191" s="11" t="s">
        <v>41</v>
      </c>
      <c r="E191" s="35" t="s">
        <v>1315</v>
      </c>
      <c r="J191" s="31">
        <f>0</f>
        <v>0</v>
      </c>
      <c r="K191" s="31">
        <f>0</f>
        <v>0</v>
      </c>
      <c r="L191" s="31">
        <f>0+L192+L196+L200+L204+L208+L212+L216+L220+L224+L228+L232+L236+L240+L244+L248+L252+L256+L260+L264+L268+L272+L276+L280+L284+L288+L292</f>
        <v>0</v>
      </c>
      <c r="M191" s="31">
        <f>0+M192+M196+M200+M204+M208+M212+M216+M220+M224+M228+M232+M236+M240+M244+M248+M252+M256+M260+M264+M268+M272+M276+M280+M284+M288+M292</f>
        <v>0</v>
      </c>
    </row>
    <row r="192" spans="1:16" ht="13.2" customHeight="1">
      <c r="A192" t="s">
        <v>40</v>
      </c>
      <c r="B192" s="10" t="s">
        <v>137</v>
      </c>
      <c r="C192" s="10" t="s">
        <v>4127</v>
      </c>
      <c r="E192" s="27" t="s">
        <v>4128</v>
      </c>
      <c r="F192" s="28" t="s">
        <v>323</v>
      </c>
      <c r="G192" s="29">
        <v>175</v>
      </c>
      <c r="H192" s="28">
        <v>0.001</v>
      </c>
      <c r="I192" s="28">
        <f>ROUND(G192*H192,6)</f>
        <v>0.175</v>
      </c>
      <c r="L192" s="30">
        <v>0</v>
      </c>
      <c r="M192" s="31">
        <f>ROUND(ROUND(L192,2)*ROUND(G192,3),2)</f>
        <v>0</v>
      </c>
      <c r="N192" s="28" t="s">
        <v>52</v>
      </c>
      <c r="O192">
        <f>(M192*21)/100</f>
        <v>0</v>
      </c>
      <c r="P192" t="s">
        <v>47</v>
      </c>
    </row>
    <row r="193" spans="1:5" ht="13.2" customHeight="1">
      <c r="A193" s="32" t="s">
        <v>48</v>
      </c>
      <c r="E193" s="33" t="s">
        <v>4128</v>
      </c>
    </row>
    <row r="194" spans="1:5" ht="13.2" customHeight="1">
      <c r="A194" s="32" t="s">
        <v>49</v>
      </c>
      <c r="E194" s="34" t="s">
        <v>43</v>
      </c>
    </row>
    <row r="195" ht="13.2" customHeight="1">
      <c r="E195" s="33" t="s">
        <v>43</v>
      </c>
    </row>
    <row r="196" spans="1:16" ht="13.2" customHeight="1">
      <c r="A196" t="s">
        <v>40</v>
      </c>
      <c r="B196" s="10" t="s">
        <v>41</v>
      </c>
      <c r="C196" s="10" t="s">
        <v>4129</v>
      </c>
      <c r="E196" s="27" t="s">
        <v>4130</v>
      </c>
      <c r="F196" s="28" t="s">
        <v>1282</v>
      </c>
      <c r="G196" s="29">
        <v>100</v>
      </c>
      <c r="H196" s="28">
        <v>0</v>
      </c>
      <c r="I196" s="28">
        <f>ROUND(G196*H196,6)</f>
        <v>0</v>
      </c>
      <c r="L196" s="30">
        <v>0</v>
      </c>
      <c r="M196" s="31">
        <f>ROUND(ROUND(L196,2)*ROUND(G196,3),2)</f>
        <v>0</v>
      </c>
      <c r="N196" s="28" t="s">
        <v>52</v>
      </c>
      <c r="O196">
        <f>(M196*21)/100</f>
        <v>0</v>
      </c>
      <c r="P196" t="s">
        <v>47</v>
      </c>
    </row>
    <row r="197" spans="1:5" ht="13.2" customHeight="1">
      <c r="A197" s="32" t="s">
        <v>48</v>
      </c>
      <c r="E197" s="33" t="s">
        <v>4130</v>
      </c>
    </row>
    <row r="198" spans="1:5" ht="13.2" customHeight="1">
      <c r="A198" s="32" t="s">
        <v>49</v>
      </c>
      <c r="E198" s="34" t="s">
        <v>43</v>
      </c>
    </row>
    <row r="199" ht="13.2" customHeight="1">
      <c r="E199" s="33" t="s">
        <v>4131</v>
      </c>
    </row>
    <row r="200" spans="1:16" ht="13.2" customHeight="1">
      <c r="A200" t="s">
        <v>40</v>
      </c>
      <c r="B200" s="10" t="s">
        <v>47</v>
      </c>
      <c r="C200" s="10" t="s">
        <v>4132</v>
      </c>
      <c r="E200" s="27" t="s">
        <v>4133</v>
      </c>
      <c r="F200" s="28" t="s">
        <v>1282</v>
      </c>
      <c r="G200" s="29">
        <v>50</v>
      </c>
      <c r="H200" s="28">
        <v>0</v>
      </c>
      <c r="I200" s="28">
        <f>ROUND(G200*H200,6)</f>
        <v>0</v>
      </c>
      <c r="L200" s="30">
        <v>0</v>
      </c>
      <c r="M200" s="31">
        <f>ROUND(ROUND(L200,2)*ROUND(G200,3),2)</f>
        <v>0</v>
      </c>
      <c r="N200" s="28" t="s">
        <v>52</v>
      </c>
      <c r="O200">
        <f>(M200*21)/100</f>
        <v>0</v>
      </c>
      <c r="P200" t="s">
        <v>47</v>
      </c>
    </row>
    <row r="201" spans="1:5" ht="13.2" customHeight="1">
      <c r="A201" s="32" t="s">
        <v>48</v>
      </c>
      <c r="E201" s="33" t="s">
        <v>4133</v>
      </c>
    </row>
    <row r="202" spans="1:5" ht="13.2" customHeight="1">
      <c r="A202" s="32" t="s">
        <v>49</v>
      </c>
      <c r="E202" s="34" t="s">
        <v>43</v>
      </c>
    </row>
    <row r="203" ht="13.2" customHeight="1">
      <c r="E203" s="33" t="s">
        <v>4131</v>
      </c>
    </row>
    <row r="204" spans="1:16" ht="13.2" customHeight="1">
      <c r="A204" t="s">
        <v>40</v>
      </c>
      <c r="B204" s="10" t="s">
        <v>53</v>
      </c>
      <c r="C204" s="10" t="s">
        <v>4134</v>
      </c>
      <c r="E204" s="27" t="s">
        <v>4135</v>
      </c>
      <c r="F204" s="28" t="s">
        <v>155</v>
      </c>
      <c r="G204" s="29">
        <v>131.16</v>
      </c>
      <c r="H204" s="28">
        <v>0</v>
      </c>
      <c r="I204" s="28">
        <f>ROUND(G204*H204,6)</f>
        <v>0</v>
      </c>
      <c r="L204" s="30">
        <v>0</v>
      </c>
      <c r="M204" s="31">
        <f>ROUND(ROUND(L204,2)*ROUND(G204,3),2)</f>
        <v>0</v>
      </c>
      <c r="N204" s="28" t="s">
        <v>52</v>
      </c>
      <c r="O204">
        <f>(M204*21)/100</f>
        <v>0</v>
      </c>
      <c r="P204" t="s">
        <v>47</v>
      </c>
    </row>
    <row r="205" spans="1:5" ht="13.2" customHeight="1">
      <c r="A205" s="32" t="s">
        <v>48</v>
      </c>
      <c r="E205" s="33" t="s">
        <v>4136</v>
      </c>
    </row>
    <row r="206" spans="1:5" ht="105.6" customHeight="1">
      <c r="A206" s="32" t="s">
        <v>49</v>
      </c>
      <c r="E206" s="34" t="s">
        <v>4137</v>
      </c>
    </row>
    <row r="207" ht="13.2" customHeight="1">
      <c r="E207" s="33" t="s">
        <v>3862</v>
      </c>
    </row>
    <row r="208" spans="1:16" ht="13.2" customHeight="1">
      <c r="A208" t="s">
        <v>40</v>
      </c>
      <c r="B208" s="10" t="s">
        <v>60</v>
      </c>
      <c r="C208" s="10" t="s">
        <v>4138</v>
      </c>
      <c r="E208" s="27" t="s">
        <v>4139</v>
      </c>
      <c r="F208" s="28" t="s">
        <v>155</v>
      </c>
      <c r="G208" s="29">
        <v>174.88</v>
      </c>
      <c r="H208" s="28">
        <v>0</v>
      </c>
      <c r="I208" s="28">
        <f>ROUND(G208*H208,6)</f>
        <v>0</v>
      </c>
      <c r="L208" s="30">
        <v>0</v>
      </c>
      <c r="M208" s="31">
        <f>ROUND(ROUND(L208,2)*ROUND(G208,3),2)</f>
        <v>0</v>
      </c>
      <c r="N208" s="28" t="s">
        <v>52</v>
      </c>
      <c r="O208">
        <f>(M208*21)/100</f>
        <v>0</v>
      </c>
      <c r="P208" t="s">
        <v>47</v>
      </c>
    </row>
    <row r="209" spans="1:5" ht="13.2" customHeight="1">
      <c r="A209" s="32" t="s">
        <v>48</v>
      </c>
      <c r="E209" s="33" t="s">
        <v>4139</v>
      </c>
    </row>
    <row r="210" spans="1:5" ht="13.2" customHeight="1">
      <c r="A210" s="32" t="s">
        <v>49</v>
      </c>
      <c r="E210" s="34" t="s">
        <v>4140</v>
      </c>
    </row>
    <row r="211" ht="13.2" customHeight="1">
      <c r="E211" s="33" t="s">
        <v>4141</v>
      </c>
    </row>
    <row r="212" spans="1:16" ht="13.2" customHeight="1">
      <c r="A212" t="s">
        <v>40</v>
      </c>
      <c r="B212" s="10" t="s">
        <v>64</v>
      </c>
      <c r="C212" s="10" t="s">
        <v>4142</v>
      </c>
      <c r="E212" s="27" t="s">
        <v>4143</v>
      </c>
      <c r="F212" s="28" t="s">
        <v>155</v>
      </c>
      <c r="G212" s="29">
        <v>349.76</v>
      </c>
      <c r="H212" s="28">
        <v>0</v>
      </c>
      <c r="I212" s="28">
        <f>ROUND(G212*H212,6)</f>
        <v>0</v>
      </c>
      <c r="L212" s="30">
        <v>0</v>
      </c>
      <c r="M212" s="31">
        <f>ROUND(ROUND(L212,2)*ROUND(G212,3),2)</f>
        <v>0</v>
      </c>
      <c r="N212" s="28" t="s">
        <v>52</v>
      </c>
      <c r="O212">
        <f>(M212*21)/100</f>
        <v>0</v>
      </c>
      <c r="P212" t="s">
        <v>47</v>
      </c>
    </row>
    <row r="213" spans="1:5" ht="13.2" customHeight="1">
      <c r="A213" s="32" t="s">
        <v>48</v>
      </c>
      <c r="E213" s="33" t="s">
        <v>4143</v>
      </c>
    </row>
    <row r="214" spans="1:5" ht="13.2" customHeight="1">
      <c r="A214" s="32" t="s">
        <v>49</v>
      </c>
      <c r="E214" s="34" t="s">
        <v>4144</v>
      </c>
    </row>
    <row r="215" ht="13.2" customHeight="1">
      <c r="E215" s="33" t="s">
        <v>4141</v>
      </c>
    </row>
    <row r="216" spans="1:16" ht="13.2" customHeight="1">
      <c r="A216" t="s">
        <v>40</v>
      </c>
      <c r="B216" s="10" t="s">
        <v>68</v>
      </c>
      <c r="C216" s="10" t="s">
        <v>4145</v>
      </c>
      <c r="E216" s="27" t="s">
        <v>4146</v>
      </c>
      <c r="F216" s="28" t="s">
        <v>155</v>
      </c>
      <c r="G216" s="29">
        <v>349.76</v>
      </c>
      <c r="H216" s="28">
        <v>0</v>
      </c>
      <c r="I216" s="28">
        <f>ROUND(G216*H216,6)</f>
        <v>0</v>
      </c>
      <c r="L216" s="30">
        <v>0</v>
      </c>
      <c r="M216" s="31">
        <f>ROUND(ROUND(L216,2)*ROUND(G216,3),2)</f>
        <v>0</v>
      </c>
      <c r="N216" s="28" t="s">
        <v>52</v>
      </c>
      <c r="O216">
        <f>(M216*21)/100</f>
        <v>0</v>
      </c>
      <c r="P216" t="s">
        <v>47</v>
      </c>
    </row>
    <row r="217" spans="1:5" ht="13.2" customHeight="1">
      <c r="A217" s="32" t="s">
        <v>48</v>
      </c>
      <c r="E217" s="33" t="s">
        <v>4147</v>
      </c>
    </row>
    <row r="218" spans="1:5" ht="13.2" customHeight="1">
      <c r="A218" s="32" t="s">
        <v>49</v>
      </c>
      <c r="E218" s="34" t="s">
        <v>43</v>
      </c>
    </row>
    <row r="219" ht="13.2" customHeight="1">
      <c r="E219" s="33" t="s">
        <v>4141</v>
      </c>
    </row>
    <row r="220" spans="1:16" ht="13.2" customHeight="1">
      <c r="A220" t="s">
        <v>40</v>
      </c>
      <c r="B220" s="10" t="s">
        <v>71</v>
      </c>
      <c r="C220" s="10" t="s">
        <v>4148</v>
      </c>
      <c r="E220" s="27" t="s">
        <v>4149</v>
      </c>
      <c r="F220" s="28" t="s">
        <v>155</v>
      </c>
      <c r="G220" s="29">
        <v>349.76</v>
      </c>
      <c r="H220" s="28">
        <v>0</v>
      </c>
      <c r="I220" s="28">
        <f>ROUND(G220*H220,6)</f>
        <v>0</v>
      </c>
      <c r="L220" s="30">
        <v>0</v>
      </c>
      <c r="M220" s="31">
        <f>ROUND(ROUND(L220,2)*ROUND(G220,3),2)</f>
        <v>0</v>
      </c>
      <c r="N220" s="28" t="s">
        <v>52</v>
      </c>
      <c r="O220">
        <f>(M220*21)/100</f>
        <v>0</v>
      </c>
      <c r="P220" t="s">
        <v>47</v>
      </c>
    </row>
    <row r="221" spans="1:5" ht="13.2" customHeight="1">
      <c r="A221" s="32" t="s">
        <v>48</v>
      </c>
      <c r="E221" s="33" t="s">
        <v>4149</v>
      </c>
    </row>
    <row r="222" spans="1:5" ht="13.2" customHeight="1">
      <c r="A222" s="32" t="s">
        <v>49</v>
      </c>
      <c r="E222" s="34" t="s">
        <v>4144</v>
      </c>
    </row>
    <row r="223" ht="13.2" customHeight="1">
      <c r="E223" s="33" t="s">
        <v>4141</v>
      </c>
    </row>
    <row r="224" spans="1:16" ht="13.2" customHeight="1">
      <c r="A224" t="s">
        <v>40</v>
      </c>
      <c r="B224" s="10" t="s">
        <v>74</v>
      </c>
      <c r="C224" s="10" t="s">
        <v>4150</v>
      </c>
      <c r="E224" s="27" t="s">
        <v>4151</v>
      </c>
      <c r="F224" s="28" t="s">
        <v>155</v>
      </c>
      <c r="G224" s="29">
        <v>349.76</v>
      </c>
      <c r="H224" s="28">
        <v>0</v>
      </c>
      <c r="I224" s="28">
        <f>ROUND(G224*H224,6)</f>
        <v>0</v>
      </c>
      <c r="L224" s="30">
        <v>0</v>
      </c>
      <c r="M224" s="31">
        <f>ROUND(ROUND(L224,2)*ROUND(G224,3),2)</f>
        <v>0</v>
      </c>
      <c r="N224" s="28" t="s">
        <v>52</v>
      </c>
      <c r="O224">
        <f>(M224*21)/100</f>
        <v>0</v>
      </c>
      <c r="P224" t="s">
        <v>47</v>
      </c>
    </row>
    <row r="225" spans="1:5" ht="13.2" customHeight="1">
      <c r="A225" s="32" t="s">
        <v>48</v>
      </c>
      <c r="E225" s="33" t="s">
        <v>4152</v>
      </c>
    </row>
    <row r="226" spans="1:5" ht="13.2" customHeight="1">
      <c r="A226" s="32" t="s">
        <v>49</v>
      </c>
      <c r="E226" s="34" t="s">
        <v>43</v>
      </c>
    </row>
    <row r="227" ht="13.2" customHeight="1">
      <c r="E227" s="33" t="s">
        <v>4141</v>
      </c>
    </row>
    <row r="228" spans="1:16" ht="13.2" customHeight="1">
      <c r="A228" t="s">
        <v>40</v>
      </c>
      <c r="B228" s="10" t="s">
        <v>78</v>
      </c>
      <c r="C228" s="10" t="s">
        <v>4153</v>
      </c>
      <c r="E228" s="27" t="s">
        <v>4154</v>
      </c>
      <c r="F228" s="28" t="s">
        <v>63</v>
      </c>
      <c r="G228" s="29">
        <v>1118</v>
      </c>
      <c r="H228" s="28">
        <v>0.00014</v>
      </c>
      <c r="I228" s="28">
        <f>ROUND(G228*H228,6)</f>
        <v>0.15652</v>
      </c>
      <c r="L228" s="30">
        <v>0</v>
      </c>
      <c r="M228" s="31">
        <f>ROUND(ROUND(L228,2)*ROUND(G228,3),2)</f>
        <v>0</v>
      </c>
      <c r="N228" s="28" t="s">
        <v>52</v>
      </c>
      <c r="O228">
        <f>(M228*21)/100</f>
        <v>0</v>
      </c>
      <c r="P228" t="s">
        <v>47</v>
      </c>
    </row>
    <row r="229" spans="1:5" ht="13.2" customHeight="1">
      <c r="A229" s="32" t="s">
        <v>48</v>
      </c>
      <c r="E229" s="33" t="s">
        <v>4154</v>
      </c>
    </row>
    <row r="230" spans="1:5" ht="13.2" customHeight="1">
      <c r="A230" s="32" t="s">
        <v>49</v>
      </c>
      <c r="E230" s="34" t="s">
        <v>4155</v>
      </c>
    </row>
    <row r="231" ht="13.2" customHeight="1">
      <c r="E231" s="33" t="s">
        <v>4156</v>
      </c>
    </row>
    <row r="232" spans="1:16" ht="13.2" customHeight="1">
      <c r="A232" t="s">
        <v>40</v>
      </c>
      <c r="B232" s="10" t="s">
        <v>86</v>
      </c>
      <c r="C232" s="10" t="s">
        <v>2846</v>
      </c>
      <c r="E232" s="27" t="s">
        <v>1339</v>
      </c>
      <c r="F232" s="28" t="s">
        <v>155</v>
      </c>
      <c r="G232" s="29">
        <v>874.4</v>
      </c>
      <c r="H232" s="28">
        <v>0</v>
      </c>
      <c r="I232" s="28">
        <f>ROUND(G232*H232,6)</f>
        <v>0</v>
      </c>
      <c r="L232" s="30">
        <v>0</v>
      </c>
      <c r="M232" s="31">
        <f>ROUND(ROUND(L232,2)*ROUND(G232,3),2)</f>
        <v>0</v>
      </c>
      <c r="N232" s="28" t="s">
        <v>52</v>
      </c>
      <c r="O232">
        <f>(M232*21)/100</f>
        <v>0</v>
      </c>
      <c r="P232" t="s">
        <v>47</v>
      </c>
    </row>
    <row r="233" spans="1:5" ht="13.2" customHeight="1">
      <c r="A233" s="32" t="s">
        <v>48</v>
      </c>
      <c r="E233" s="33" t="s">
        <v>2847</v>
      </c>
    </row>
    <row r="234" spans="1:5" ht="13.2" customHeight="1">
      <c r="A234" s="32" t="s">
        <v>49</v>
      </c>
      <c r="E234" s="34" t="s">
        <v>4157</v>
      </c>
    </row>
    <row r="235" ht="13.2" customHeight="1">
      <c r="E235" s="33" t="s">
        <v>1342</v>
      </c>
    </row>
    <row r="236" spans="1:16" ht="13.2" customHeight="1">
      <c r="A236" t="s">
        <v>40</v>
      </c>
      <c r="B236" s="10" t="s">
        <v>90</v>
      </c>
      <c r="C236" s="10" t="s">
        <v>1343</v>
      </c>
      <c r="E236" s="27" t="s">
        <v>1344</v>
      </c>
      <c r="F236" s="28" t="s">
        <v>155</v>
      </c>
      <c r="G236" s="29">
        <v>874.4</v>
      </c>
      <c r="H236" s="28">
        <v>0</v>
      </c>
      <c r="I236" s="28">
        <f>ROUND(G236*H236,6)</f>
        <v>0</v>
      </c>
      <c r="L236" s="30">
        <v>0</v>
      </c>
      <c r="M236" s="31">
        <f>ROUND(ROUND(L236,2)*ROUND(G236,3),2)</f>
        <v>0</v>
      </c>
      <c r="N236" s="28" t="s">
        <v>52</v>
      </c>
      <c r="O236">
        <f>(M236*21)/100</f>
        <v>0</v>
      </c>
      <c r="P236" t="s">
        <v>47</v>
      </c>
    </row>
    <row r="237" spans="1:5" ht="13.2" customHeight="1">
      <c r="A237" s="32" t="s">
        <v>48</v>
      </c>
      <c r="E237" s="33" t="s">
        <v>1345</v>
      </c>
    </row>
    <row r="238" spans="1:5" ht="13.2" customHeight="1">
      <c r="A238" s="32" t="s">
        <v>49</v>
      </c>
      <c r="E238" s="34" t="s">
        <v>4157</v>
      </c>
    </row>
    <row r="239" ht="13.2" customHeight="1">
      <c r="E239" s="33" t="s">
        <v>1347</v>
      </c>
    </row>
    <row r="240" spans="1:16" ht="13.2" customHeight="1">
      <c r="A240" t="s">
        <v>40</v>
      </c>
      <c r="B240" s="10" t="s">
        <v>96</v>
      </c>
      <c r="C240" s="10" t="s">
        <v>1348</v>
      </c>
      <c r="E240" s="27" t="s">
        <v>1344</v>
      </c>
      <c r="F240" s="28" t="s">
        <v>155</v>
      </c>
      <c r="G240" s="29">
        <v>874.4</v>
      </c>
      <c r="H240" s="28">
        <v>0</v>
      </c>
      <c r="I240" s="28">
        <f>ROUND(G240*H240,6)</f>
        <v>0</v>
      </c>
      <c r="L240" s="30">
        <v>0</v>
      </c>
      <c r="M240" s="31">
        <f>ROUND(ROUND(L240,2)*ROUND(G240,3),2)</f>
        <v>0</v>
      </c>
      <c r="N240" s="28" t="s">
        <v>52</v>
      </c>
      <c r="O240">
        <f>(M240*21)/100</f>
        <v>0</v>
      </c>
      <c r="P240" t="s">
        <v>47</v>
      </c>
    </row>
    <row r="241" spans="1:5" ht="13.2" customHeight="1">
      <c r="A241" s="32" t="s">
        <v>48</v>
      </c>
      <c r="E241" s="33" t="s">
        <v>1349</v>
      </c>
    </row>
    <row r="242" spans="1:5" ht="13.2" customHeight="1">
      <c r="A242" s="32" t="s">
        <v>49</v>
      </c>
      <c r="E242" s="34" t="s">
        <v>4157</v>
      </c>
    </row>
    <row r="243" ht="13.2" customHeight="1">
      <c r="E243" s="33" t="s">
        <v>1347</v>
      </c>
    </row>
    <row r="244" spans="1:16" ht="13.2" customHeight="1">
      <c r="A244" t="s">
        <v>40</v>
      </c>
      <c r="B244" s="10" t="s">
        <v>99</v>
      </c>
      <c r="C244" s="10" t="s">
        <v>1350</v>
      </c>
      <c r="E244" s="27" t="s">
        <v>1344</v>
      </c>
      <c r="F244" s="28" t="s">
        <v>155</v>
      </c>
      <c r="G244" s="29">
        <v>874.4</v>
      </c>
      <c r="H244" s="28">
        <v>0</v>
      </c>
      <c r="I244" s="28">
        <f>ROUND(G244*H244,6)</f>
        <v>0</v>
      </c>
      <c r="L244" s="30">
        <v>0</v>
      </c>
      <c r="M244" s="31">
        <f>ROUND(ROUND(L244,2)*ROUND(G244,3),2)</f>
        <v>0</v>
      </c>
      <c r="N244" s="28" t="s">
        <v>52</v>
      </c>
      <c r="O244">
        <f>(M244*21)/100</f>
        <v>0</v>
      </c>
      <c r="P244" t="s">
        <v>47</v>
      </c>
    </row>
    <row r="245" spans="1:5" ht="13.2" customHeight="1">
      <c r="A245" s="32" t="s">
        <v>48</v>
      </c>
      <c r="E245" s="33" t="s">
        <v>1351</v>
      </c>
    </row>
    <row r="246" spans="1:5" ht="13.2" customHeight="1">
      <c r="A246" s="32" t="s">
        <v>49</v>
      </c>
      <c r="E246" s="34" t="s">
        <v>4157</v>
      </c>
    </row>
    <row r="247" ht="13.2" customHeight="1">
      <c r="E247" s="33" t="s">
        <v>1347</v>
      </c>
    </row>
    <row r="248" spans="1:16" ht="13.2" customHeight="1">
      <c r="A248" t="s">
        <v>40</v>
      </c>
      <c r="B248" s="10" t="s">
        <v>102</v>
      </c>
      <c r="C248" s="10" t="s">
        <v>1352</v>
      </c>
      <c r="E248" s="27" t="s">
        <v>1353</v>
      </c>
      <c r="F248" s="28" t="s">
        <v>155</v>
      </c>
      <c r="G248" s="29">
        <v>874.4</v>
      </c>
      <c r="H248" s="28">
        <v>0</v>
      </c>
      <c r="I248" s="28">
        <f>ROUND(G248*H248,6)</f>
        <v>0</v>
      </c>
      <c r="L248" s="30">
        <v>0</v>
      </c>
      <c r="M248" s="31">
        <f>ROUND(ROUND(L248,2)*ROUND(G248,3),2)</f>
        <v>0</v>
      </c>
      <c r="N248" s="28" t="s">
        <v>52</v>
      </c>
      <c r="O248">
        <f>(M248*21)/100</f>
        <v>0</v>
      </c>
      <c r="P248" t="s">
        <v>47</v>
      </c>
    </row>
    <row r="249" spans="1:5" ht="13.2" customHeight="1">
      <c r="A249" s="32" t="s">
        <v>48</v>
      </c>
      <c r="E249" s="33" t="s">
        <v>1353</v>
      </c>
    </row>
    <row r="250" spans="1:5" ht="13.2" customHeight="1">
      <c r="A250" s="32" t="s">
        <v>49</v>
      </c>
      <c r="E250" s="34" t="s">
        <v>4157</v>
      </c>
    </row>
    <row r="251" ht="13.2" customHeight="1">
      <c r="E251" s="33" t="s">
        <v>1354</v>
      </c>
    </row>
    <row r="252" spans="1:16" ht="13.2" customHeight="1">
      <c r="A252" t="s">
        <v>40</v>
      </c>
      <c r="B252" s="10" t="s">
        <v>107</v>
      </c>
      <c r="C252" s="10" t="s">
        <v>4158</v>
      </c>
      <c r="E252" s="27" t="s">
        <v>4159</v>
      </c>
      <c r="F252" s="28" t="s">
        <v>155</v>
      </c>
      <c r="G252" s="29">
        <v>874.4</v>
      </c>
      <c r="H252" s="28">
        <v>0</v>
      </c>
      <c r="I252" s="28">
        <f>ROUND(G252*H252,6)</f>
        <v>0</v>
      </c>
      <c r="L252" s="30">
        <v>0</v>
      </c>
      <c r="M252" s="31">
        <f>ROUND(ROUND(L252,2)*ROUND(G252,3),2)</f>
        <v>0</v>
      </c>
      <c r="N252" s="28" t="s">
        <v>52</v>
      </c>
      <c r="O252">
        <f>(M252*21)/100</f>
        <v>0</v>
      </c>
      <c r="P252" t="s">
        <v>47</v>
      </c>
    </row>
    <row r="253" spans="1:5" ht="13.2" customHeight="1">
      <c r="A253" s="32" t="s">
        <v>48</v>
      </c>
      <c r="E253" s="33" t="s">
        <v>4159</v>
      </c>
    </row>
    <row r="254" spans="1:5" ht="13.2" customHeight="1">
      <c r="A254" s="32" t="s">
        <v>49</v>
      </c>
      <c r="E254" s="34" t="s">
        <v>4157</v>
      </c>
    </row>
    <row r="255" ht="13.2" customHeight="1">
      <c r="E255" s="33" t="s">
        <v>1354</v>
      </c>
    </row>
    <row r="256" spans="1:16" ht="13.2" customHeight="1">
      <c r="A256" t="s">
        <v>40</v>
      </c>
      <c r="B256" s="10" t="s">
        <v>110</v>
      </c>
      <c r="C256" s="10" t="s">
        <v>4160</v>
      </c>
      <c r="E256" s="27" t="s">
        <v>4161</v>
      </c>
      <c r="F256" s="28" t="s">
        <v>155</v>
      </c>
      <c r="G256" s="29">
        <v>511.27</v>
      </c>
      <c r="H256" s="28">
        <v>0</v>
      </c>
      <c r="I256" s="28">
        <f>ROUND(G256*H256,6)</f>
        <v>0</v>
      </c>
      <c r="L256" s="30">
        <v>0</v>
      </c>
      <c r="M256" s="31">
        <f>ROUND(ROUND(L256,2)*ROUND(G256,3),2)</f>
        <v>0</v>
      </c>
      <c r="N256" s="28" t="s">
        <v>52</v>
      </c>
      <c r="O256">
        <f>(M256*21)/100</f>
        <v>0</v>
      </c>
      <c r="P256" t="s">
        <v>47</v>
      </c>
    </row>
    <row r="257" spans="1:5" ht="13.2" customHeight="1">
      <c r="A257" s="32" t="s">
        <v>48</v>
      </c>
      <c r="E257" s="33" t="s">
        <v>4162</v>
      </c>
    </row>
    <row r="258" spans="1:5" ht="39.6" customHeight="1">
      <c r="A258" s="32" t="s">
        <v>49</v>
      </c>
      <c r="E258" s="34" t="s">
        <v>4163</v>
      </c>
    </row>
    <row r="259" ht="13.2" customHeight="1">
      <c r="E259" s="33" t="s">
        <v>4164</v>
      </c>
    </row>
    <row r="260" spans="1:16" ht="13.2" customHeight="1">
      <c r="A260" t="s">
        <v>40</v>
      </c>
      <c r="B260" s="10" t="s">
        <v>124</v>
      </c>
      <c r="C260" s="10" t="s">
        <v>4165</v>
      </c>
      <c r="E260" s="27" t="s">
        <v>4166</v>
      </c>
      <c r="F260" s="28" t="s">
        <v>63</v>
      </c>
      <c r="G260" s="29">
        <v>1228</v>
      </c>
      <c r="H260" s="28">
        <v>0</v>
      </c>
      <c r="I260" s="28">
        <f>ROUND(G260*H260,6)</f>
        <v>0</v>
      </c>
      <c r="L260" s="30">
        <v>0</v>
      </c>
      <c r="M260" s="31">
        <f>ROUND(ROUND(L260,2)*ROUND(G260,3),2)</f>
        <v>0</v>
      </c>
      <c r="N260" s="28" t="s">
        <v>52</v>
      </c>
      <c r="O260">
        <f>(M260*21)/100</f>
        <v>0</v>
      </c>
      <c r="P260" t="s">
        <v>47</v>
      </c>
    </row>
    <row r="261" spans="1:5" ht="13.2" customHeight="1">
      <c r="A261" s="32" t="s">
        <v>48</v>
      </c>
      <c r="E261" s="33" t="s">
        <v>4166</v>
      </c>
    </row>
    <row r="262" spans="1:5" ht="39.6" customHeight="1">
      <c r="A262" s="32" t="s">
        <v>49</v>
      </c>
      <c r="E262" s="34" t="s">
        <v>4167</v>
      </c>
    </row>
    <row r="263" ht="13.2" customHeight="1">
      <c r="E263" s="33" t="s">
        <v>43</v>
      </c>
    </row>
    <row r="264" spans="1:16" ht="13.2" customHeight="1">
      <c r="A264" t="s">
        <v>40</v>
      </c>
      <c r="B264" s="10" t="s">
        <v>127</v>
      </c>
      <c r="C264" s="10" t="s">
        <v>1355</v>
      </c>
      <c r="E264" s="27" t="s">
        <v>1356</v>
      </c>
      <c r="F264" s="28" t="s">
        <v>155</v>
      </c>
      <c r="G264" s="29">
        <v>874.4</v>
      </c>
      <c r="H264" s="28">
        <v>0</v>
      </c>
      <c r="I264" s="28">
        <f>ROUND(G264*H264,6)</f>
        <v>0</v>
      </c>
      <c r="L264" s="30">
        <v>0</v>
      </c>
      <c r="M264" s="31">
        <f>ROUND(ROUND(L264,2)*ROUND(G264,3),2)</f>
        <v>0</v>
      </c>
      <c r="N264" s="28" t="s">
        <v>52</v>
      </c>
      <c r="O264">
        <f>(M264*21)/100</f>
        <v>0</v>
      </c>
      <c r="P264" t="s">
        <v>47</v>
      </c>
    </row>
    <row r="265" spans="1:5" ht="13.2" customHeight="1">
      <c r="A265" s="32" t="s">
        <v>48</v>
      </c>
      <c r="E265" s="33" t="s">
        <v>1356</v>
      </c>
    </row>
    <row r="266" spans="1:5" ht="13.2" customHeight="1">
      <c r="A266" s="32" t="s">
        <v>49</v>
      </c>
      <c r="E266" s="34" t="s">
        <v>4157</v>
      </c>
    </row>
    <row r="267" ht="13.2" customHeight="1">
      <c r="E267" s="33" t="s">
        <v>1358</v>
      </c>
    </row>
    <row r="268" spans="1:16" ht="13.2" customHeight="1">
      <c r="A268" t="s">
        <v>40</v>
      </c>
      <c r="B268" s="10" t="s">
        <v>130</v>
      </c>
      <c r="C268" s="10" t="s">
        <v>1359</v>
      </c>
      <c r="E268" s="27" t="s">
        <v>1360</v>
      </c>
      <c r="F268" s="28" t="s">
        <v>148</v>
      </c>
      <c r="G268" s="29">
        <v>1661.36</v>
      </c>
      <c r="H268" s="28">
        <v>0</v>
      </c>
      <c r="I268" s="28">
        <f>ROUND(G268*H268,6)</f>
        <v>0</v>
      </c>
      <c r="L268" s="30">
        <v>0</v>
      </c>
      <c r="M268" s="31">
        <f>ROUND(ROUND(L268,2)*ROUND(G268,3),2)</f>
        <v>0</v>
      </c>
      <c r="N268" s="28" t="s">
        <v>52</v>
      </c>
      <c r="O268">
        <f>(M268*21)/100</f>
        <v>0</v>
      </c>
      <c r="P268" t="s">
        <v>47</v>
      </c>
    </row>
    <row r="269" spans="1:5" ht="13.2" customHeight="1">
      <c r="A269" s="32" t="s">
        <v>48</v>
      </c>
      <c r="E269" s="33" t="s">
        <v>1360</v>
      </c>
    </row>
    <row r="270" spans="1:5" ht="26.4" customHeight="1">
      <c r="A270" s="32" t="s">
        <v>49</v>
      </c>
      <c r="E270" s="34" t="s">
        <v>4168</v>
      </c>
    </row>
    <row r="271" ht="13.2" customHeight="1">
      <c r="E271" s="33" t="s">
        <v>1358</v>
      </c>
    </row>
    <row r="272" spans="1:16" ht="13.2" customHeight="1">
      <c r="A272" t="s">
        <v>40</v>
      </c>
      <c r="B272" s="10" t="s">
        <v>134</v>
      </c>
      <c r="C272" s="10" t="s">
        <v>4169</v>
      </c>
      <c r="E272" s="27" t="s">
        <v>4170</v>
      </c>
      <c r="F272" s="28" t="s">
        <v>63</v>
      </c>
      <c r="G272" s="29">
        <v>500</v>
      </c>
      <c r="H272" s="28">
        <v>0</v>
      </c>
      <c r="I272" s="28">
        <f>ROUND(G272*H272,6)</f>
        <v>0</v>
      </c>
      <c r="L272" s="30">
        <v>0</v>
      </c>
      <c r="M272" s="31">
        <f>ROUND(ROUND(L272,2)*ROUND(G272,3),2)</f>
        <v>0</v>
      </c>
      <c r="N272" s="28" t="s">
        <v>52</v>
      </c>
      <c r="O272">
        <f>(M272*21)/100</f>
        <v>0</v>
      </c>
      <c r="P272" t="s">
        <v>47</v>
      </c>
    </row>
    <row r="273" spans="1:5" ht="13.2" customHeight="1">
      <c r="A273" s="32" t="s">
        <v>48</v>
      </c>
      <c r="E273" s="33" t="s">
        <v>4171</v>
      </c>
    </row>
    <row r="274" spans="1:5" ht="13.2" customHeight="1">
      <c r="A274" s="32" t="s">
        <v>49</v>
      </c>
      <c r="E274" s="34" t="s">
        <v>4172</v>
      </c>
    </row>
    <row r="275" ht="13.2" customHeight="1">
      <c r="E275" s="33" t="s">
        <v>4173</v>
      </c>
    </row>
    <row r="276" spans="1:16" ht="13.2" customHeight="1">
      <c r="A276" t="s">
        <v>40</v>
      </c>
      <c r="B276" s="10" t="s">
        <v>121</v>
      </c>
      <c r="C276" s="10" t="s">
        <v>4174</v>
      </c>
      <c r="E276" s="27" t="s">
        <v>4175</v>
      </c>
      <c r="F276" s="28" t="s">
        <v>63</v>
      </c>
      <c r="G276" s="29">
        <v>500</v>
      </c>
      <c r="H276" s="28">
        <v>0</v>
      </c>
      <c r="I276" s="28">
        <f>ROUND(G276*H276,6)</f>
        <v>0</v>
      </c>
      <c r="L276" s="30">
        <v>0</v>
      </c>
      <c r="M276" s="31">
        <f>ROUND(ROUND(L276,2)*ROUND(G276,3),2)</f>
        <v>0</v>
      </c>
      <c r="N276" s="28" t="s">
        <v>52</v>
      </c>
      <c r="O276">
        <f>(M276*21)/100</f>
        <v>0</v>
      </c>
      <c r="P276" t="s">
        <v>47</v>
      </c>
    </row>
    <row r="277" spans="1:5" ht="13.2" customHeight="1">
      <c r="A277" s="32" t="s">
        <v>48</v>
      </c>
      <c r="E277" s="33" t="s">
        <v>4175</v>
      </c>
    </row>
    <row r="278" spans="1:5" ht="13.2" customHeight="1">
      <c r="A278" s="32" t="s">
        <v>49</v>
      </c>
      <c r="E278" s="34" t="s">
        <v>4172</v>
      </c>
    </row>
    <row r="279" ht="13.2" customHeight="1">
      <c r="E279" s="33" t="s">
        <v>2865</v>
      </c>
    </row>
    <row r="280" spans="1:16" ht="13.2" customHeight="1">
      <c r="A280" t="s">
        <v>40</v>
      </c>
      <c r="B280" s="10" t="s">
        <v>229</v>
      </c>
      <c r="C280" s="10" t="s">
        <v>4176</v>
      </c>
      <c r="E280" s="27" t="s">
        <v>4177</v>
      </c>
      <c r="F280" s="28" t="s">
        <v>63</v>
      </c>
      <c r="G280" s="29">
        <v>500</v>
      </c>
      <c r="H280" s="28">
        <v>0</v>
      </c>
      <c r="I280" s="28">
        <f>ROUND(G280*H280,6)</f>
        <v>0</v>
      </c>
      <c r="L280" s="30">
        <v>0</v>
      </c>
      <c r="M280" s="31">
        <f>ROUND(ROUND(L280,2)*ROUND(G280,3),2)</f>
        <v>0</v>
      </c>
      <c r="N280" s="28" t="s">
        <v>52</v>
      </c>
      <c r="O280">
        <f>(M280*21)/100</f>
        <v>0</v>
      </c>
      <c r="P280" t="s">
        <v>47</v>
      </c>
    </row>
    <row r="281" spans="1:5" ht="13.2" customHeight="1">
      <c r="A281" s="32" t="s">
        <v>48</v>
      </c>
      <c r="E281" s="33" t="s">
        <v>4177</v>
      </c>
    </row>
    <row r="282" spans="1:5" ht="13.2" customHeight="1">
      <c r="A282" s="32" t="s">
        <v>49</v>
      </c>
      <c r="E282" s="34" t="s">
        <v>4172</v>
      </c>
    </row>
    <row r="283" ht="13.2" customHeight="1">
      <c r="E283" s="33" t="s">
        <v>4178</v>
      </c>
    </row>
    <row r="284" spans="1:16" ht="13.2" customHeight="1">
      <c r="A284" t="s">
        <v>40</v>
      </c>
      <c r="B284" s="10" t="s">
        <v>118</v>
      </c>
      <c r="C284" s="10" t="s">
        <v>4179</v>
      </c>
      <c r="E284" s="27" t="s">
        <v>4180</v>
      </c>
      <c r="F284" s="28" t="s">
        <v>148</v>
      </c>
      <c r="G284" s="29">
        <v>471.409</v>
      </c>
      <c r="H284" s="28">
        <v>1</v>
      </c>
      <c r="I284" s="28">
        <f>ROUND(G284*H284,6)</f>
        <v>471.409</v>
      </c>
      <c r="L284" s="30">
        <v>0</v>
      </c>
      <c r="M284" s="31">
        <f>ROUND(ROUND(L284,2)*ROUND(G284,3),2)</f>
        <v>0</v>
      </c>
      <c r="N284" s="28" t="s">
        <v>52</v>
      </c>
      <c r="O284">
        <f>(M284*21)/100</f>
        <v>0</v>
      </c>
      <c r="P284" t="s">
        <v>47</v>
      </c>
    </row>
    <row r="285" spans="1:5" ht="13.2" customHeight="1">
      <c r="A285" s="32" t="s">
        <v>48</v>
      </c>
      <c r="E285" s="33" t="s">
        <v>4180</v>
      </c>
    </row>
    <row r="286" spans="1:5" ht="26.4" customHeight="1">
      <c r="A286" s="32" t="s">
        <v>49</v>
      </c>
      <c r="E286" s="34" t="s">
        <v>4181</v>
      </c>
    </row>
    <row r="287" ht="13.2" customHeight="1">
      <c r="E287" s="33" t="s">
        <v>43</v>
      </c>
    </row>
    <row r="288" spans="1:16" ht="13.2" customHeight="1">
      <c r="A288" t="s">
        <v>40</v>
      </c>
      <c r="B288" s="10" t="s">
        <v>113</v>
      </c>
      <c r="C288" s="10" t="s">
        <v>4182</v>
      </c>
      <c r="E288" s="27" t="s">
        <v>4183</v>
      </c>
      <c r="F288" s="28" t="s">
        <v>148</v>
      </c>
      <c r="G288" s="29">
        <v>500.004</v>
      </c>
      <c r="H288" s="28">
        <v>1</v>
      </c>
      <c r="I288" s="28">
        <f>ROUND(G288*H288,6)</f>
        <v>500.004</v>
      </c>
      <c r="L288" s="30">
        <v>0</v>
      </c>
      <c r="M288" s="31">
        <f>ROUND(ROUND(L288,2)*ROUND(G288,3),2)</f>
        <v>0</v>
      </c>
      <c r="N288" s="28" t="s">
        <v>52</v>
      </c>
      <c r="O288">
        <f>(M288*21)/100</f>
        <v>0</v>
      </c>
      <c r="P288" t="s">
        <v>47</v>
      </c>
    </row>
    <row r="289" spans="1:5" ht="13.2" customHeight="1">
      <c r="A289" s="32" t="s">
        <v>48</v>
      </c>
      <c r="E289" s="33" t="s">
        <v>4183</v>
      </c>
    </row>
    <row r="290" spans="1:5" ht="39.6" customHeight="1">
      <c r="A290" s="32" t="s">
        <v>49</v>
      </c>
      <c r="E290" s="34" t="s">
        <v>4184</v>
      </c>
    </row>
    <row r="291" ht="13.2" customHeight="1">
      <c r="E291" s="33" t="s">
        <v>43</v>
      </c>
    </row>
    <row r="292" spans="1:16" ht="13.2" customHeight="1">
      <c r="A292" t="s">
        <v>40</v>
      </c>
      <c r="B292" s="10" t="s">
        <v>83</v>
      </c>
      <c r="C292" s="10" t="s">
        <v>4185</v>
      </c>
      <c r="E292" s="27" t="s">
        <v>4186</v>
      </c>
      <c r="F292" s="28" t="s">
        <v>63</v>
      </c>
      <c r="G292" s="29">
        <v>1285.7</v>
      </c>
      <c r="H292" s="28">
        <v>0.00055</v>
      </c>
      <c r="I292" s="28">
        <f>ROUND(G292*H292,6)</f>
        <v>0.707135</v>
      </c>
      <c r="L292" s="30">
        <v>0</v>
      </c>
      <c r="M292" s="31">
        <f>ROUND(ROUND(L292,2)*ROUND(G292,3),2)</f>
        <v>0</v>
      </c>
      <c r="N292" s="28" t="s">
        <v>52</v>
      </c>
      <c r="O292">
        <f>(M292*21)/100</f>
        <v>0</v>
      </c>
      <c r="P292" t="s">
        <v>47</v>
      </c>
    </row>
    <row r="293" spans="1:5" ht="13.2" customHeight="1">
      <c r="A293" s="32" t="s">
        <v>48</v>
      </c>
      <c r="E293" s="33" t="s">
        <v>4186</v>
      </c>
    </row>
    <row r="294" spans="1:5" ht="13.2" customHeight="1">
      <c r="A294" s="32" t="s">
        <v>49</v>
      </c>
      <c r="E294" s="34" t="s">
        <v>43</v>
      </c>
    </row>
    <row r="295" ht="13.2" customHeight="1">
      <c r="E295" s="33" t="s">
        <v>43</v>
      </c>
    </row>
    <row r="296" spans="1:13" ht="13.2" customHeight="1">
      <c r="A296" t="s">
        <v>37</v>
      </c>
      <c r="C296" s="11" t="s">
        <v>64</v>
      </c>
      <c r="E296" s="35" t="s">
        <v>1434</v>
      </c>
      <c r="J296" s="31">
        <f>0</f>
        <v>0</v>
      </c>
      <c r="K296" s="31">
        <f>0</f>
        <v>0</v>
      </c>
      <c r="L296" s="31">
        <f>0+L297+L301+L305+L309+L313+L317+L321+L325+L329+L333+L337+L341+L345+L349+L353+L357+L361+L365+L369</f>
        <v>0</v>
      </c>
      <c r="M296" s="31">
        <f>0+M297+M301+M305+M309+M313+M317+M321+M325+M329+M333+M337+M341+M345+M349+M353+M357+M361+M365+M369</f>
        <v>0</v>
      </c>
    </row>
    <row r="297" spans="1:16" ht="13.2" customHeight="1">
      <c r="A297" t="s">
        <v>40</v>
      </c>
      <c r="B297" s="10" t="s">
        <v>1273</v>
      </c>
      <c r="C297" s="10" t="s">
        <v>4187</v>
      </c>
      <c r="E297" s="27" t="s">
        <v>4188</v>
      </c>
      <c r="F297" s="28" t="s">
        <v>63</v>
      </c>
      <c r="G297" s="29">
        <v>115.5</v>
      </c>
      <c r="H297" s="28">
        <v>0.0108</v>
      </c>
      <c r="I297" s="28">
        <f>ROUND(G297*H297,6)</f>
        <v>1.2474</v>
      </c>
      <c r="L297" s="30">
        <v>0</v>
      </c>
      <c r="M297" s="31">
        <f>ROUND(ROUND(L297,2)*ROUND(G297,3),2)</f>
        <v>0</v>
      </c>
      <c r="N297" s="28" t="s">
        <v>52</v>
      </c>
      <c r="O297">
        <f>(M297*21)/100</f>
        <v>0</v>
      </c>
      <c r="P297" t="s">
        <v>47</v>
      </c>
    </row>
    <row r="298" spans="1:5" ht="13.2" customHeight="1">
      <c r="A298" s="32" t="s">
        <v>48</v>
      </c>
      <c r="E298" s="33" t="s">
        <v>4188</v>
      </c>
    </row>
    <row r="299" spans="1:5" ht="13.2" customHeight="1">
      <c r="A299" s="32" t="s">
        <v>49</v>
      </c>
      <c r="E299" s="34" t="s">
        <v>43</v>
      </c>
    </row>
    <row r="300" ht="13.2" customHeight="1">
      <c r="E300" s="33" t="s">
        <v>43</v>
      </c>
    </row>
    <row r="301" spans="1:16" ht="13.2" customHeight="1">
      <c r="A301" t="s">
        <v>40</v>
      </c>
      <c r="B301" s="10" t="s">
        <v>233</v>
      </c>
      <c r="C301" s="10" t="s">
        <v>4189</v>
      </c>
      <c r="E301" s="27" t="s">
        <v>4190</v>
      </c>
      <c r="F301" s="28" t="s">
        <v>63</v>
      </c>
      <c r="G301" s="29">
        <v>450</v>
      </c>
      <c r="H301" s="28">
        <v>0</v>
      </c>
      <c r="I301" s="28">
        <f>ROUND(G301*H301,6)</f>
        <v>0</v>
      </c>
      <c r="L301" s="30">
        <v>0</v>
      </c>
      <c r="M301" s="31">
        <f>ROUND(ROUND(L301,2)*ROUND(G301,3),2)</f>
        <v>0</v>
      </c>
      <c r="N301" s="28" t="s">
        <v>46</v>
      </c>
      <c r="O301">
        <f>(M301*21)/100</f>
        <v>0</v>
      </c>
      <c r="P301" t="s">
        <v>47</v>
      </c>
    </row>
    <row r="302" spans="1:5" ht="13.2" customHeight="1">
      <c r="A302" s="32" t="s">
        <v>48</v>
      </c>
      <c r="E302" s="33" t="s">
        <v>4190</v>
      </c>
    </row>
    <row r="303" spans="1:5" ht="13.2" customHeight="1">
      <c r="A303" s="32" t="s">
        <v>49</v>
      </c>
      <c r="E303" s="34" t="s">
        <v>4191</v>
      </c>
    </row>
    <row r="304" ht="13.2" customHeight="1">
      <c r="E304" s="33" t="s">
        <v>43</v>
      </c>
    </row>
    <row r="305" spans="1:16" ht="13.2" customHeight="1">
      <c r="A305" t="s">
        <v>40</v>
      </c>
      <c r="B305" s="10" t="s">
        <v>237</v>
      </c>
      <c r="C305" s="10" t="s">
        <v>4192</v>
      </c>
      <c r="E305" s="27" t="s">
        <v>4193</v>
      </c>
      <c r="F305" s="28" t="s">
        <v>63</v>
      </c>
      <c r="G305" s="29">
        <v>87.8</v>
      </c>
      <c r="H305" s="28">
        <v>0</v>
      </c>
      <c r="I305" s="28">
        <f>ROUND(G305*H305,6)</f>
        <v>0</v>
      </c>
      <c r="L305" s="30">
        <v>0</v>
      </c>
      <c r="M305" s="31">
        <f>ROUND(ROUND(L305,2)*ROUND(G305,3),2)</f>
        <v>0</v>
      </c>
      <c r="N305" s="28" t="s">
        <v>52</v>
      </c>
      <c r="O305">
        <f>(M305*21)/100</f>
        <v>0</v>
      </c>
      <c r="P305" t="s">
        <v>47</v>
      </c>
    </row>
    <row r="306" spans="1:5" ht="13.2" customHeight="1">
      <c r="A306" s="32" t="s">
        <v>48</v>
      </c>
      <c r="E306" s="33" t="s">
        <v>4193</v>
      </c>
    </row>
    <row r="307" spans="1:5" ht="39.6" customHeight="1">
      <c r="A307" s="32" t="s">
        <v>49</v>
      </c>
      <c r="E307" s="34" t="s">
        <v>4194</v>
      </c>
    </row>
    <row r="308" ht="13.2" customHeight="1">
      <c r="E308" s="33" t="s">
        <v>43</v>
      </c>
    </row>
    <row r="309" spans="1:16" ht="13.2" customHeight="1">
      <c r="A309" t="s">
        <v>40</v>
      </c>
      <c r="B309" s="10" t="s">
        <v>240</v>
      </c>
      <c r="C309" s="10" t="s">
        <v>4195</v>
      </c>
      <c r="E309" s="27" t="s">
        <v>4196</v>
      </c>
      <c r="F309" s="28" t="s">
        <v>63</v>
      </c>
      <c r="G309" s="29">
        <v>110</v>
      </c>
      <c r="H309" s="28">
        <v>0</v>
      </c>
      <c r="I309" s="28">
        <f>ROUND(G309*H309,6)</f>
        <v>0</v>
      </c>
      <c r="L309" s="30">
        <v>0</v>
      </c>
      <c r="M309" s="31">
        <f>ROUND(ROUND(L309,2)*ROUND(G309,3),2)</f>
        <v>0</v>
      </c>
      <c r="N309" s="28" t="s">
        <v>52</v>
      </c>
      <c r="O309">
        <f>(M309*21)/100</f>
        <v>0</v>
      </c>
      <c r="P309" t="s">
        <v>47</v>
      </c>
    </row>
    <row r="310" spans="1:5" ht="13.2" customHeight="1">
      <c r="A310" s="32" t="s">
        <v>48</v>
      </c>
      <c r="E310" s="33" t="s">
        <v>4196</v>
      </c>
    </row>
    <row r="311" spans="1:5" ht="13.2" customHeight="1">
      <c r="A311" s="32" t="s">
        <v>49</v>
      </c>
      <c r="E311" s="34" t="s">
        <v>4197</v>
      </c>
    </row>
    <row r="312" ht="13.2" customHeight="1">
      <c r="E312" s="33" t="s">
        <v>43</v>
      </c>
    </row>
    <row r="313" spans="1:16" ht="13.2" customHeight="1">
      <c r="A313" t="s">
        <v>40</v>
      </c>
      <c r="B313" s="10" t="s">
        <v>244</v>
      </c>
      <c r="C313" s="10" t="s">
        <v>4198</v>
      </c>
      <c r="E313" s="27" t="s">
        <v>4199</v>
      </c>
      <c r="F313" s="28" t="s">
        <v>63</v>
      </c>
      <c r="G313" s="29">
        <v>110</v>
      </c>
      <c r="H313" s="28">
        <v>0</v>
      </c>
      <c r="I313" s="28">
        <f>ROUND(G313*H313,6)</f>
        <v>0</v>
      </c>
      <c r="L313" s="30">
        <v>0</v>
      </c>
      <c r="M313" s="31">
        <f>ROUND(ROUND(L313,2)*ROUND(G313,3),2)</f>
        <v>0</v>
      </c>
      <c r="N313" s="28" t="s">
        <v>52</v>
      </c>
      <c r="O313">
        <f>(M313*21)/100</f>
        <v>0</v>
      </c>
      <c r="P313" t="s">
        <v>47</v>
      </c>
    </row>
    <row r="314" spans="1:5" ht="13.2" customHeight="1">
      <c r="A314" s="32" t="s">
        <v>48</v>
      </c>
      <c r="E314" s="33" t="s">
        <v>4199</v>
      </c>
    </row>
    <row r="315" spans="1:5" ht="13.2" customHeight="1">
      <c r="A315" s="32" t="s">
        <v>49</v>
      </c>
      <c r="E315" s="34" t="s">
        <v>4200</v>
      </c>
    </row>
    <row r="316" ht="13.2" customHeight="1">
      <c r="E316" s="33" t="s">
        <v>43</v>
      </c>
    </row>
    <row r="317" spans="1:16" ht="13.2" customHeight="1">
      <c r="A317" t="s">
        <v>40</v>
      </c>
      <c r="B317" s="10" t="s">
        <v>248</v>
      </c>
      <c r="C317" s="10" t="s">
        <v>4201</v>
      </c>
      <c r="E317" s="27" t="s">
        <v>4202</v>
      </c>
      <c r="F317" s="28" t="s">
        <v>63</v>
      </c>
      <c r="G317" s="29">
        <v>87.8</v>
      </c>
      <c r="H317" s="28">
        <v>0</v>
      </c>
      <c r="I317" s="28">
        <f>ROUND(G317*H317,6)</f>
        <v>0</v>
      </c>
      <c r="L317" s="30">
        <v>0</v>
      </c>
      <c r="M317" s="31">
        <f>ROUND(ROUND(L317,2)*ROUND(G317,3),2)</f>
        <v>0</v>
      </c>
      <c r="N317" s="28" t="s">
        <v>52</v>
      </c>
      <c r="O317">
        <f>(M317*21)/100</f>
        <v>0</v>
      </c>
      <c r="P317" t="s">
        <v>47</v>
      </c>
    </row>
    <row r="318" spans="1:5" ht="13.2" customHeight="1">
      <c r="A318" s="32" t="s">
        <v>48</v>
      </c>
      <c r="E318" s="33" t="s">
        <v>4202</v>
      </c>
    </row>
    <row r="319" spans="1:5" ht="39.6" customHeight="1">
      <c r="A319" s="32" t="s">
        <v>49</v>
      </c>
      <c r="E319" s="34" t="s">
        <v>4194</v>
      </c>
    </row>
    <row r="320" ht="13.2" customHeight="1">
      <c r="E320" s="33" t="s">
        <v>43</v>
      </c>
    </row>
    <row r="321" spans="1:16" ht="13.2" customHeight="1">
      <c r="A321" t="s">
        <v>40</v>
      </c>
      <c r="B321" s="10" t="s">
        <v>252</v>
      </c>
      <c r="C321" s="10" t="s">
        <v>4203</v>
      </c>
      <c r="E321" s="27" t="s">
        <v>4204</v>
      </c>
      <c r="F321" s="28" t="s">
        <v>63</v>
      </c>
      <c r="G321" s="29">
        <v>426.6</v>
      </c>
      <c r="H321" s="28">
        <v>0</v>
      </c>
      <c r="I321" s="28">
        <f>ROUND(G321*H321,6)</f>
        <v>0</v>
      </c>
      <c r="L321" s="30">
        <v>0</v>
      </c>
      <c r="M321" s="31">
        <f>ROUND(ROUND(L321,2)*ROUND(G321,3),2)</f>
        <v>0</v>
      </c>
      <c r="N321" s="28" t="s">
        <v>52</v>
      </c>
      <c r="O321">
        <f>(M321*21)/100</f>
        <v>0</v>
      </c>
      <c r="P321" t="s">
        <v>47</v>
      </c>
    </row>
    <row r="322" spans="1:5" ht="13.2" customHeight="1">
      <c r="A322" s="32" t="s">
        <v>48</v>
      </c>
      <c r="E322" s="33" t="s">
        <v>4204</v>
      </c>
    </row>
    <row r="323" spans="1:5" ht="39.6" customHeight="1">
      <c r="A323" s="32" t="s">
        <v>49</v>
      </c>
      <c r="E323" s="34" t="s">
        <v>4205</v>
      </c>
    </row>
    <row r="324" ht="13.2" customHeight="1">
      <c r="E324" s="33" t="s">
        <v>43</v>
      </c>
    </row>
    <row r="325" spans="1:16" ht="13.2" customHeight="1">
      <c r="A325" t="s">
        <v>40</v>
      </c>
      <c r="B325" s="10" t="s">
        <v>257</v>
      </c>
      <c r="C325" s="10" t="s">
        <v>4206</v>
      </c>
      <c r="E325" s="27" t="s">
        <v>4207</v>
      </c>
      <c r="F325" s="28" t="s">
        <v>63</v>
      </c>
      <c r="G325" s="29">
        <v>450</v>
      </c>
      <c r="H325" s="28">
        <v>0</v>
      </c>
      <c r="I325" s="28">
        <f>ROUND(G325*H325,6)</f>
        <v>0</v>
      </c>
      <c r="L325" s="30">
        <v>0</v>
      </c>
      <c r="M325" s="31">
        <f>ROUND(ROUND(L325,2)*ROUND(G325,3),2)</f>
        <v>0</v>
      </c>
      <c r="N325" s="28" t="s">
        <v>52</v>
      </c>
      <c r="O325">
        <f>(M325*21)/100</f>
        <v>0</v>
      </c>
      <c r="P325" t="s">
        <v>47</v>
      </c>
    </row>
    <row r="326" spans="1:5" ht="13.2" customHeight="1">
      <c r="A326" s="32" t="s">
        <v>48</v>
      </c>
      <c r="E326" s="33" t="s">
        <v>4207</v>
      </c>
    </row>
    <row r="327" spans="1:5" ht="13.2" customHeight="1">
      <c r="A327" s="32" t="s">
        <v>49</v>
      </c>
      <c r="E327" s="34" t="s">
        <v>4191</v>
      </c>
    </row>
    <row r="328" ht="13.2" customHeight="1">
      <c r="E328" s="33" t="s">
        <v>43</v>
      </c>
    </row>
    <row r="329" spans="1:16" ht="13.2" customHeight="1">
      <c r="A329" t="s">
        <v>40</v>
      </c>
      <c r="B329" s="10" t="s">
        <v>262</v>
      </c>
      <c r="C329" s="10" t="s">
        <v>4208</v>
      </c>
      <c r="E329" s="27" t="s">
        <v>4209</v>
      </c>
      <c r="F329" s="28" t="s">
        <v>63</v>
      </c>
      <c r="G329" s="29">
        <v>350</v>
      </c>
      <c r="H329" s="28">
        <v>0</v>
      </c>
      <c r="I329" s="28">
        <f>ROUND(G329*H329,6)</f>
        <v>0</v>
      </c>
      <c r="L329" s="30">
        <v>0</v>
      </c>
      <c r="M329" s="31">
        <f>ROUND(ROUND(L329,2)*ROUND(G329,3),2)</f>
        <v>0</v>
      </c>
      <c r="N329" s="28" t="s">
        <v>52</v>
      </c>
      <c r="O329">
        <f>(M329*21)/100</f>
        <v>0</v>
      </c>
      <c r="P329" t="s">
        <v>47</v>
      </c>
    </row>
    <row r="330" spans="1:5" ht="13.2" customHeight="1">
      <c r="A330" s="32" t="s">
        <v>48</v>
      </c>
      <c r="E330" s="33" t="s">
        <v>4209</v>
      </c>
    </row>
    <row r="331" spans="1:5" ht="13.2" customHeight="1">
      <c r="A331" s="32" t="s">
        <v>49</v>
      </c>
      <c r="E331" s="34" t="s">
        <v>4210</v>
      </c>
    </row>
    <row r="332" ht="13.2" customHeight="1">
      <c r="E332" s="33" t="s">
        <v>4211</v>
      </c>
    </row>
    <row r="333" spans="1:16" ht="13.2" customHeight="1">
      <c r="A333" t="s">
        <v>40</v>
      </c>
      <c r="B333" s="10" t="s">
        <v>1247</v>
      </c>
      <c r="C333" s="10" t="s">
        <v>4212</v>
      </c>
      <c r="E333" s="27" t="s">
        <v>4213</v>
      </c>
      <c r="F333" s="28" t="s">
        <v>63</v>
      </c>
      <c r="G333" s="29">
        <v>350</v>
      </c>
      <c r="H333" s="28">
        <v>0</v>
      </c>
      <c r="I333" s="28">
        <f>ROUND(G333*H333,6)</f>
        <v>0</v>
      </c>
      <c r="L333" s="30">
        <v>0</v>
      </c>
      <c r="M333" s="31">
        <f>ROUND(ROUND(L333,2)*ROUND(G333,3),2)</f>
        <v>0</v>
      </c>
      <c r="N333" s="28" t="s">
        <v>52</v>
      </c>
      <c r="O333">
        <f>(M333*21)/100</f>
        <v>0</v>
      </c>
      <c r="P333" t="s">
        <v>47</v>
      </c>
    </row>
    <row r="334" spans="1:5" ht="13.2" customHeight="1">
      <c r="A334" s="32" t="s">
        <v>48</v>
      </c>
      <c r="E334" s="33" t="s">
        <v>4213</v>
      </c>
    </row>
    <row r="335" spans="1:5" ht="13.2" customHeight="1">
      <c r="A335" s="32" t="s">
        <v>49</v>
      </c>
      <c r="E335" s="34" t="s">
        <v>4210</v>
      </c>
    </row>
    <row r="336" ht="13.2" customHeight="1">
      <c r="E336" s="33" t="s">
        <v>4214</v>
      </c>
    </row>
    <row r="337" spans="1:16" ht="13.2" customHeight="1">
      <c r="A337" t="s">
        <v>40</v>
      </c>
      <c r="B337" s="10" t="s">
        <v>1252</v>
      </c>
      <c r="C337" s="10" t="s">
        <v>3637</v>
      </c>
      <c r="E337" s="27" t="s">
        <v>3638</v>
      </c>
      <c r="F337" s="28" t="s">
        <v>63</v>
      </c>
      <c r="G337" s="29">
        <v>350</v>
      </c>
      <c r="H337" s="28">
        <v>0</v>
      </c>
      <c r="I337" s="28">
        <f>ROUND(G337*H337,6)</f>
        <v>0</v>
      </c>
      <c r="L337" s="30">
        <v>0</v>
      </c>
      <c r="M337" s="31">
        <f>ROUND(ROUND(L337,2)*ROUND(G337,3),2)</f>
        <v>0</v>
      </c>
      <c r="N337" s="28" t="s">
        <v>52</v>
      </c>
      <c r="O337">
        <f>(M337*21)/100</f>
        <v>0</v>
      </c>
      <c r="P337" t="s">
        <v>47</v>
      </c>
    </row>
    <row r="338" spans="1:5" ht="13.2" customHeight="1">
      <c r="A338" s="32" t="s">
        <v>48</v>
      </c>
      <c r="E338" s="33" t="s">
        <v>3638</v>
      </c>
    </row>
    <row r="339" spans="1:5" ht="13.2" customHeight="1">
      <c r="A339" s="32" t="s">
        <v>49</v>
      </c>
      <c r="E339" s="34" t="s">
        <v>4210</v>
      </c>
    </row>
    <row r="340" ht="13.2" customHeight="1">
      <c r="E340" s="33" t="s">
        <v>43</v>
      </c>
    </row>
    <row r="341" spans="1:16" ht="13.2" customHeight="1">
      <c r="A341" t="s">
        <v>40</v>
      </c>
      <c r="B341" s="10" t="s">
        <v>1256</v>
      </c>
      <c r="C341" s="10" t="s">
        <v>4215</v>
      </c>
      <c r="E341" s="27" t="s">
        <v>4216</v>
      </c>
      <c r="F341" s="28" t="s">
        <v>63</v>
      </c>
      <c r="G341" s="29">
        <v>350</v>
      </c>
      <c r="H341" s="28">
        <v>0</v>
      </c>
      <c r="I341" s="28">
        <f>ROUND(G341*H341,6)</f>
        <v>0</v>
      </c>
      <c r="L341" s="30">
        <v>0</v>
      </c>
      <c r="M341" s="31">
        <f>ROUND(ROUND(L341,2)*ROUND(G341,3),2)</f>
        <v>0</v>
      </c>
      <c r="N341" s="28" t="s">
        <v>52</v>
      </c>
      <c r="O341">
        <f>(M341*21)/100</f>
        <v>0</v>
      </c>
      <c r="P341" t="s">
        <v>47</v>
      </c>
    </row>
    <row r="342" spans="1:5" ht="13.2" customHeight="1">
      <c r="A342" s="32" t="s">
        <v>48</v>
      </c>
      <c r="E342" s="33" t="s">
        <v>4216</v>
      </c>
    </row>
    <row r="343" spans="1:5" ht="13.2" customHeight="1">
      <c r="A343" s="32" t="s">
        <v>49</v>
      </c>
      <c r="E343" s="34" t="s">
        <v>4210</v>
      </c>
    </row>
    <row r="344" ht="13.2" customHeight="1">
      <c r="E344" s="33" t="s">
        <v>4217</v>
      </c>
    </row>
    <row r="345" spans="1:16" ht="13.2" customHeight="1">
      <c r="A345" t="s">
        <v>40</v>
      </c>
      <c r="B345" s="10" t="s">
        <v>1259</v>
      </c>
      <c r="C345" s="10" t="s">
        <v>4218</v>
      </c>
      <c r="E345" s="27" t="s">
        <v>4219</v>
      </c>
      <c r="F345" s="28" t="s">
        <v>63</v>
      </c>
      <c r="G345" s="29">
        <v>76.6</v>
      </c>
      <c r="H345" s="28">
        <v>0</v>
      </c>
      <c r="I345" s="28">
        <f>ROUND(G345*H345,6)</f>
        <v>0</v>
      </c>
      <c r="L345" s="30">
        <v>0</v>
      </c>
      <c r="M345" s="31">
        <f>ROUND(ROUND(L345,2)*ROUND(G345,3),2)</f>
        <v>0</v>
      </c>
      <c r="N345" s="28" t="s">
        <v>52</v>
      </c>
      <c r="O345">
        <f>(M345*21)/100</f>
        <v>0</v>
      </c>
      <c r="P345" t="s">
        <v>47</v>
      </c>
    </row>
    <row r="346" spans="1:5" ht="13.2" customHeight="1">
      <c r="A346" s="32" t="s">
        <v>48</v>
      </c>
      <c r="E346" s="33" t="s">
        <v>4219</v>
      </c>
    </row>
    <row r="347" spans="1:5" ht="13.2" customHeight="1">
      <c r="A347" s="32" t="s">
        <v>49</v>
      </c>
      <c r="E347" s="34" t="s">
        <v>4220</v>
      </c>
    </row>
    <row r="348" ht="13.2" customHeight="1">
      <c r="E348" s="33" t="s">
        <v>4221</v>
      </c>
    </row>
    <row r="349" spans="1:16" ht="13.2" customHeight="1">
      <c r="A349" t="s">
        <v>40</v>
      </c>
      <c r="B349" s="10" t="s">
        <v>1264</v>
      </c>
      <c r="C349" s="10" t="s">
        <v>4222</v>
      </c>
      <c r="E349" s="27" t="s">
        <v>4223</v>
      </c>
      <c r="F349" s="28" t="s">
        <v>63</v>
      </c>
      <c r="G349" s="29">
        <v>76.6</v>
      </c>
      <c r="H349" s="28">
        <v>0</v>
      </c>
      <c r="I349" s="28">
        <f>ROUND(G349*H349,6)</f>
        <v>0</v>
      </c>
      <c r="L349" s="30">
        <v>0</v>
      </c>
      <c r="M349" s="31">
        <f>ROUND(ROUND(L349,2)*ROUND(G349,3),2)</f>
        <v>0</v>
      </c>
      <c r="N349" s="28" t="s">
        <v>52</v>
      </c>
      <c r="O349">
        <f>(M349*21)/100</f>
        <v>0</v>
      </c>
      <c r="P349" t="s">
        <v>47</v>
      </c>
    </row>
    <row r="350" spans="1:5" ht="13.2" customHeight="1">
      <c r="A350" s="32" t="s">
        <v>48</v>
      </c>
      <c r="E350" s="33" t="s">
        <v>4223</v>
      </c>
    </row>
    <row r="351" spans="1:5" ht="13.2" customHeight="1">
      <c r="A351" s="32" t="s">
        <v>49</v>
      </c>
      <c r="E351" s="34" t="s">
        <v>4220</v>
      </c>
    </row>
    <row r="352" ht="13.2" customHeight="1">
      <c r="E352" s="33" t="s">
        <v>4217</v>
      </c>
    </row>
    <row r="353" spans="1:16" ht="13.2" customHeight="1">
      <c r="A353" t="s">
        <v>40</v>
      </c>
      <c r="B353" s="10" t="s">
        <v>269</v>
      </c>
      <c r="C353" s="10" t="s">
        <v>4224</v>
      </c>
      <c r="E353" s="27" t="s">
        <v>4225</v>
      </c>
      <c r="F353" s="28" t="s">
        <v>63</v>
      </c>
      <c r="G353" s="29">
        <v>93.06</v>
      </c>
      <c r="H353" s="28">
        <v>0.14</v>
      </c>
      <c r="I353" s="28">
        <f>ROUND(G353*H353,6)</f>
        <v>13.0284</v>
      </c>
      <c r="L353" s="30">
        <v>0</v>
      </c>
      <c r="M353" s="31">
        <f>ROUND(ROUND(L353,2)*ROUND(G353,3),2)</f>
        <v>0</v>
      </c>
      <c r="N353" s="28" t="s">
        <v>52</v>
      </c>
      <c r="O353">
        <f>(M353*21)/100</f>
        <v>0</v>
      </c>
      <c r="P353" t="s">
        <v>47</v>
      </c>
    </row>
    <row r="354" spans="1:5" ht="13.2" customHeight="1">
      <c r="A354" s="32" t="s">
        <v>48</v>
      </c>
      <c r="E354" s="33" t="s">
        <v>4225</v>
      </c>
    </row>
    <row r="355" spans="1:5" ht="39.6" customHeight="1">
      <c r="A355" s="32" t="s">
        <v>49</v>
      </c>
      <c r="E355" s="34" t="s">
        <v>4226</v>
      </c>
    </row>
    <row r="356" ht="13.2" customHeight="1">
      <c r="E356" s="33" t="s">
        <v>43</v>
      </c>
    </row>
    <row r="357" spans="1:16" ht="13.2" customHeight="1">
      <c r="A357" t="s">
        <v>40</v>
      </c>
      <c r="B357" s="10" t="s">
        <v>272</v>
      </c>
      <c r="C357" s="10" t="s">
        <v>4227</v>
      </c>
      <c r="E357" s="27" t="s">
        <v>4228</v>
      </c>
      <c r="F357" s="28" t="s">
        <v>63</v>
      </c>
      <c r="G357" s="29">
        <v>3.52</v>
      </c>
      <c r="H357" s="28">
        <v>0.146</v>
      </c>
      <c r="I357" s="28">
        <f>ROUND(G357*H357,6)</f>
        <v>0.51392</v>
      </c>
      <c r="L357" s="30">
        <v>0</v>
      </c>
      <c r="M357" s="31">
        <f>ROUND(ROUND(L357,2)*ROUND(G357,3),2)</f>
        <v>0</v>
      </c>
      <c r="N357" s="28" t="s">
        <v>52</v>
      </c>
      <c r="O357">
        <f>(M357*21)/100</f>
        <v>0</v>
      </c>
      <c r="P357" t="s">
        <v>47</v>
      </c>
    </row>
    <row r="358" spans="1:5" ht="13.2" customHeight="1">
      <c r="A358" s="32" t="s">
        <v>48</v>
      </c>
      <c r="E358" s="33" t="s">
        <v>4228</v>
      </c>
    </row>
    <row r="359" spans="1:5" ht="26.4" customHeight="1">
      <c r="A359" s="32" t="s">
        <v>49</v>
      </c>
      <c r="E359" s="34" t="s">
        <v>4229</v>
      </c>
    </row>
    <row r="360" ht="13.2" customHeight="1">
      <c r="E360" s="33" t="s">
        <v>43</v>
      </c>
    </row>
    <row r="361" spans="1:16" ht="13.2" customHeight="1">
      <c r="A361" t="s">
        <v>40</v>
      </c>
      <c r="B361" s="10" t="s">
        <v>1269</v>
      </c>
      <c r="C361" s="10" t="s">
        <v>4230</v>
      </c>
      <c r="E361" s="27" t="s">
        <v>4231</v>
      </c>
      <c r="F361" s="28" t="s">
        <v>63</v>
      </c>
      <c r="G361" s="29">
        <v>110</v>
      </c>
      <c r="H361" s="28">
        <v>0.04</v>
      </c>
      <c r="I361" s="28">
        <f>ROUND(G361*H361,6)</f>
        <v>4.4</v>
      </c>
      <c r="L361" s="30">
        <v>0</v>
      </c>
      <c r="M361" s="31">
        <f>ROUND(ROUND(L361,2)*ROUND(G361,3),2)</f>
        <v>0</v>
      </c>
      <c r="N361" s="28" t="s">
        <v>52</v>
      </c>
      <c r="O361">
        <f>(M361*21)/100</f>
        <v>0</v>
      </c>
      <c r="P361" t="s">
        <v>47</v>
      </c>
    </row>
    <row r="362" spans="1:5" ht="13.2" customHeight="1">
      <c r="A362" s="32" t="s">
        <v>48</v>
      </c>
      <c r="E362" s="33" t="s">
        <v>4232</v>
      </c>
    </row>
    <row r="363" spans="1:5" ht="13.2" customHeight="1">
      <c r="A363" s="32" t="s">
        <v>49</v>
      </c>
      <c r="E363" s="34" t="s">
        <v>43</v>
      </c>
    </row>
    <row r="364" ht="13.2" customHeight="1">
      <c r="E364" s="33" t="s">
        <v>4233</v>
      </c>
    </row>
    <row r="365" spans="1:16" ht="13.2" customHeight="1">
      <c r="A365" t="s">
        <v>40</v>
      </c>
      <c r="B365" s="10" t="s">
        <v>275</v>
      </c>
      <c r="C365" s="10" t="s">
        <v>4234</v>
      </c>
      <c r="E365" s="27" t="s">
        <v>4235</v>
      </c>
      <c r="F365" s="28" t="s">
        <v>63</v>
      </c>
      <c r="G365" s="29">
        <v>87.8</v>
      </c>
      <c r="H365" s="28">
        <v>0.08425</v>
      </c>
      <c r="I365" s="28">
        <f>ROUND(G365*H365,6)</f>
        <v>7.39715</v>
      </c>
      <c r="L365" s="30">
        <v>0</v>
      </c>
      <c r="M365" s="31">
        <f>ROUND(ROUND(L365,2)*ROUND(G365,3),2)</f>
        <v>0</v>
      </c>
      <c r="N365" s="28" t="s">
        <v>52</v>
      </c>
      <c r="O365">
        <f>(M365*21)/100</f>
        <v>0</v>
      </c>
      <c r="P365" t="s">
        <v>47</v>
      </c>
    </row>
    <row r="366" spans="1:5" ht="13.2" customHeight="1">
      <c r="A366" s="32" t="s">
        <v>48</v>
      </c>
      <c r="E366" s="33" t="s">
        <v>4236</v>
      </c>
    </row>
    <row r="367" spans="1:5" ht="39.6" customHeight="1">
      <c r="A367" s="32" t="s">
        <v>49</v>
      </c>
      <c r="E367" s="34" t="s">
        <v>4194</v>
      </c>
    </row>
    <row r="368" ht="13.2" customHeight="1">
      <c r="E368" s="33" t="s">
        <v>4237</v>
      </c>
    </row>
    <row r="369" spans="1:16" ht="13.2" customHeight="1">
      <c r="A369" t="s">
        <v>40</v>
      </c>
      <c r="B369" s="10" t="s">
        <v>279</v>
      </c>
      <c r="C369" s="10" t="s">
        <v>4238</v>
      </c>
      <c r="E369" s="27" t="s">
        <v>4235</v>
      </c>
      <c r="F369" s="28" t="s">
        <v>63</v>
      </c>
      <c r="G369" s="29">
        <v>3.2</v>
      </c>
      <c r="H369" s="28">
        <v>0</v>
      </c>
      <c r="I369" s="28">
        <f>ROUND(G369*H369,6)</f>
        <v>0</v>
      </c>
      <c r="L369" s="30">
        <v>0</v>
      </c>
      <c r="M369" s="31">
        <f>ROUND(ROUND(L369,2)*ROUND(G369,3),2)</f>
        <v>0</v>
      </c>
      <c r="N369" s="28" t="s">
        <v>52</v>
      </c>
      <c r="O369">
        <f>(M369*21)/100</f>
        <v>0</v>
      </c>
      <c r="P369" t="s">
        <v>47</v>
      </c>
    </row>
    <row r="370" spans="1:5" ht="13.2" customHeight="1">
      <c r="A370" s="32" t="s">
        <v>48</v>
      </c>
      <c r="E370" s="33" t="s">
        <v>4239</v>
      </c>
    </row>
    <row r="371" spans="1:5" ht="13.2" customHeight="1">
      <c r="A371" s="32" t="s">
        <v>49</v>
      </c>
      <c r="E371" s="34" t="s">
        <v>4240</v>
      </c>
    </row>
    <row r="372" ht="13.2" customHeight="1">
      <c r="E372" s="33" t="s">
        <v>4237</v>
      </c>
    </row>
    <row r="373" spans="1:13" ht="13.2" customHeight="1">
      <c r="A373" t="s">
        <v>37</v>
      </c>
      <c r="C373" s="11" t="s">
        <v>78</v>
      </c>
      <c r="E373" s="35" t="s">
        <v>1246</v>
      </c>
      <c r="J373" s="31">
        <f>0</f>
        <v>0</v>
      </c>
      <c r="K373" s="31">
        <f>0</f>
        <v>0</v>
      </c>
      <c r="L373" s="31">
        <f>0+L374+L378+L382+L386+L390+L394+L398+L402+L406+L410+L414+L418+L422+L426+L430+L434</f>
        <v>0</v>
      </c>
      <c r="M373" s="31">
        <f>0+M374+M378+M382+M386+M390+M394+M398+M402+M406+M410+M414+M418+M422+M426+M430+M434</f>
        <v>0</v>
      </c>
    </row>
    <row r="374" spans="1:16" ht="13.2" customHeight="1">
      <c r="A374" t="s">
        <v>40</v>
      </c>
      <c r="B374" s="10" t="s">
        <v>309</v>
      </c>
      <c r="C374" s="10" t="s">
        <v>4241</v>
      </c>
      <c r="E374" s="27" t="s">
        <v>4242</v>
      </c>
      <c r="F374" s="28" t="s">
        <v>67</v>
      </c>
      <c r="G374" s="29">
        <v>1</v>
      </c>
      <c r="H374" s="28">
        <v>0.002</v>
      </c>
      <c r="I374" s="28">
        <f>ROUND(G374*H374,6)</f>
        <v>0.002</v>
      </c>
      <c r="L374" s="30">
        <v>0</v>
      </c>
      <c r="M374" s="31">
        <f>ROUND(ROUND(L374,2)*ROUND(G374,3),2)</f>
        <v>0</v>
      </c>
      <c r="N374" s="28" t="s">
        <v>52</v>
      </c>
      <c r="O374">
        <f>(M374*21)/100</f>
        <v>0</v>
      </c>
      <c r="P374" t="s">
        <v>47</v>
      </c>
    </row>
    <row r="375" spans="1:5" ht="13.2" customHeight="1">
      <c r="A375" s="32" t="s">
        <v>48</v>
      </c>
      <c r="E375" s="33" t="s">
        <v>4242</v>
      </c>
    </row>
    <row r="376" spans="1:5" ht="13.2" customHeight="1">
      <c r="A376" s="32" t="s">
        <v>49</v>
      </c>
      <c r="E376" s="34" t="s">
        <v>4243</v>
      </c>
    </row>
    <row r="377" ht="13.2" customHeight="1">
      <c r="E377" s="33" t="s">
        <v>43</v>
      </c>
    </row>
    <row r="378" spans="1:16" ht="13.2" customHeight="1">
      <c r="A378" t="s">
        <v>40</v>
      </c>
      <c r="B378" s="10" t="s">
        <v>304</v>
      </c>
      <c r="C378" s="10" t="s">
        <v>4244</v>
      </c>
      <c r="E378" s="27" t="s">
        <v>4245</v>
      </c>
      <c r="F378" s="28" t="s">
        <v>67</v>
      </c>
      <c r="G378" s="29">
        <v>1</v>
      </c>
      <c r="H378" s="28">
        <v>0.003</v>
      </c>
      <c r="I378" s="28">
        <f>ROUND(G378*H378,6)</f>
        <v>0.003</v>
      </c>
      <c r="L378" s="30">
        <v>0</v>
      </c>
      <c r="M378" s="31">
        <f>ROUND(ROUND(L378,2)*ROUND(G378,3),2)</f>
        <v>0</v>
      </c>
      <c r="N378" s="28" t="s">
        <v>52</v>
      </c>
      <c r="O378">
        <f>(M378*21)/100</f>
        <v>0</v>
      </c>
      <c r="P378" t="s">
        <v>47</v>
      </c>
    </row>
    <row r="379" spans="1:5" ht="13.2" customHeight="1">
      <c r="A379" s="32" t="s">
        <v>48</v>
      </c>
      <c r="E379" s="33" t="s">
        <v>4245</v>
      </c>
    </row>
    <row r="380" spans="1:5" ht="13.2" customHeight="1">
      <c r="A380" s="32" t="s">
        <v>49</v>
      </c>
      <c r="E380" s="34" t="s">
        <v>4246</v>
      </c>
    </row>
    <row r="381" ht="13.2" customHeight="1">
      <c r="E381" s="33" t="s">
        <v>43</v>
      </c>
    </row>
    <row r="382" spans="1:16" ht="13.2" customHeight="1">
      <c r="A382" t="s">
        <v>40</v>
      </c>
      <c r="B382" s="10" t="s">
        <v>287</v>
      </c>
      <c r="C382" s="10" t="s">
        <v>4247</v>
      </c>
      <c r="E382" s="27" t="s">
        <v>4248</v>
      </c>
      <c r="F382" s="28" t="s">
        <v>67</v>
      </c>
      <c r="G382" s="29">
        <v>1</v>
      </c>
      <c r="H382" s="28">
        <v>0.003</v>
      </c>
      <c r="I382" s="28">
        <f>ROUND(G382*H382,6)</f>
        <v>0.003</v>
      </c>
      <c r="L382" s="30">
        <v>0</v>
      </c>
      <c r="M382" s="31">
        <f>ROUND(ROUND(L382,2)*ROUND(G382,3),2)</f>
        <v>0</v>
      </c>
      <c r="N382" s="28" t="s">
        <v>52</v>
      </c>
      <c r="O382">
        <f>(M382*21)/100</f>
        <v>0</v>
      </c>
      <c r="P382" t="s">
        <v>47</v>
      </c>
    </row>
    <row r="383" spans="1:5" ht="13.2" customHeight="1">
      <c r="A383" s="32" t="s">
        <v>48</v>
      </c>
      <c r="E383" s="33" t="s">
        <v>4248</v>
      </c>
    </row>
    <row r="384" spans="1:5" ht="13.2" customHeight="1">
      <c r="A384" s="32" t="s">
        <v>49</v>
      </c>
      <c r="E384" s="34" t="s">
        <v>4249</v>
      </c>
    </row>
    <row r="385" ht="13.2" customHeight="1">
      <c r="E385" s="33" t="s">
        <v>43</v>
      </c>
    </row>
    <row r="386" spans="1:16" ht="13.2" customHeight="1">
      <c r="A386" t="s">
        <v>40</v>
      </c>
      <c r="B386" s="10" t="s">
        <v>386</v>
      </c>
      <c r="C386" s="10" t="s">
        <v>4096</v>
      </c>
      <c r="E386" s="27" t="s">
        <v>4097</v>
      </c>
      <c r="F386" s="28" t="s">
        <v>67</v>
      </c>
      <c r="G386" s="29">
        <v>2</v>
      </c>
      <c r="H386" s="28">
        <v>0.0061</v>
      </c>
      <c r="I386" s="28">
        <f>ROUND(G386*H386,6)</f>
        <v>0.0122</v>
      </c>
      <c r="L386" s="30">
        <v>0</v>
      </c>
      <c r="M386" s="31">
        <f>ROUND(ROUND(L386,2)*ROUND(G386,3),2)</f>
        <v>0</v>
      </c>
      <c r="N386" s="28" t="s">
        <v>52</v>
      </c>
      <c r="O386">
        <f>(M386*21)/100</f>
        <v>0</v>
      </c>
      <c r="P386" t="s">
        <v>47</v>
      </c>
    </row>
    <row r="387" spans="1:5" ht="13.2" customHeight="1">
      <c r="A387" s="32" t="s">
        <v>48</v>
      </c>
      <c r="E387" s="33" t="s">
        <v>4097</v>
      </c>
    </row>
    <row r="388" spans="1:5" ht="13.2" customHeight="1">
      <c r="A388" s="32" t="s">
        <v>49</v>
      </c>
      <c r="E388" s="34" t="s">
        <v>43</v>
      </c>
    </row>
    <row r="389" ht="13.2" customHeight="1">
      <c r="E389" s="33" t="s">
        <v>43</v>
      </c>
    </row>
    <row r="390" spans="1:16" ht="13.2" customHeight="1">
      <c r="A390" t="s">
        <v>40</v>
      </c>
      <c r="B390" s="10" t="s">
        <v>324</v>
      </c>
      <c r="C390" s="10" t="s">
        <v>4098</v>
      </c>
      <c r="E390" s="27" t="s">
        <v>4099</v>
      </c>
      <c r="F390" s="28" t="s">
        <v>67</v>
      </c>
      <c r="G390" s="29">
        <v>2</v>
      </c>
      <c r="H390" s="28">
        <v>0.003</v>
      </c>
      <c r="I390" s="28">
        <f>ROUND(G390*H390,6)</f>
        <v>0.006</v>
      </c>
      <c r="L390" s="30">
        <v>0</v>
      </c>
      <c r="M390" s="31">
        <f>ROUND(ROUND(L390,2)*ROUND(G390,3),2)</f>
        <v>0</v>
      </c>
      <c r="N390" s="28" t="s">
        <v>52</v>
      </c>
      <c r="O390">
        <f>(M390*21)/100</f>
        <v>0</v>
      </c>
      <c r="P390" t="s">
        <v>47</v>
      </c>
    </row>
    <row r="391" spans="1:5" ht="13.2" customHeight="1">
      <c r="A391" s="32" t="s">
        <v>48</v>
      </c>
      <c r="E391" s="33" t="s">
        <v>4099</v>
      </c>
    </row>
    <row r="392" spans="1:5" ht="13.2" customHeight="1">
      <c r="A392" s="32" t="s">
        <v>49</v>
      </c>
      <c r="E392" s="34" t="s">
        <v>43</v>
      </c>
    </row>
    <row r="393" ht="13.2" customHeight="1">
      <c r="E393" s="33" t="s">
        <v>43</v>
      </c>
    </row>
    <row r="394" spans="1:16" ht="13.2" customHeight="1">
      <c r="A394" t="s">
        <v>40</v>
      </c>
      <c r="B394" s="10" t="s">
        <v>393</v>
      </c>
      <c r="C394" s="10" t="s">
        <v>4100</v>
      </c>
      <c r="E394" s="27" t="s">
        <v>4101</v>
      </c>
      <c r="F394" s="28" t="s">
        <v>67</v>
      </c>
      <c r="G394" s="29">
        <v>2</v>
      </c>
      <c r="H394" s="28">
        <v>0.0001</v>
      </c>
      <c r="I394" s="28">
        <f>ROUND(G394*H394,6)</f>
        <v>0.0002</v>
      </c>
      <c r="L394" s="30">
        <v>0</v>
      </c>
      <c r="M394" s="31">
        <f>ROUND(ROUND(L394,2)*ROUND(G394,3),2)</f>
        <v>0</v>
      </c>
      <c r="N394" s="28" t="s">
        <v>52</v>
      </c>
      <c r="O394">
        <f>(M394*21)/100</f>
        <v>0</v>
      </c>
      <c r="P394" t="s">
        <v>47</v>
      </c>
    </row>
    <row r="395" spans="1:5" ht="13.2" customHeight="1">
      <c r="A395" s="32" t="s">
        <v>48</v>
      </c>
      <c r="E395" s="33" t="s">
        <v>4101</v>
      </c>
    </row>
    <row r="396" spans="1:5" ht="13.2" customHeight="1">
      <c r="A396" s="32" t="s">
        <v>49</v>
      </c>
      <c r="E396" s="34" t="s">
        <v>43</v>
      </c>
    </row>
    <row r="397" ht="13.2" customHeight="1">
      <c r="E397" s="33" t="s">
        <v>43</v>
      </c>
    </row>
    <row r="398" spans="1:16" ht="13.2" customHeight="1">
      <c r="A398" t="s">
        <v>40</v>
      </c>
      <c r="B398" s="10" t="s">
        <v>328</v>
      </c>
      <c r="C398" s="10" t="s">
        <v>4102</v>
      </c>
      <c r="E398" s="27" t="s">
        <v>4103</v>
      </c>
      <c r="F398" s="28" t="s">
        <v>67</v>
      </c>
      <c r="G398" s="29">
        <v>2</v>
      </c>
      <c r="H398" s="28">
        <v>0.00035</v>
      </c>
      <c r="I398" s="28">
        <f>ROUND(G398*H398,6)</f>
        <v>0.0007</v>
      </c>
      <c r="L398" s="30">
        <v>0</v>
      </c>
      <c r="M398" s="31">
        <f>ROUND(ROUND(L398,2)*ROUND(G398,3),2)</f>
        <v>0</v>
      </c>
      <c r="N398" s="28" t="s">
        <v>52</v>
      </c>
      <c r="O398">
        <f>(M398*21)/100</f>
        <v>0</v>
      </c>
      <c r="P398" t="s">
        <v>47</v>
      </c>
    </row>
    <row r="399" spans="1:5" ht="13.2" customHeight="1">
      <c r="A399" s="32" t="s">
        <v>48</v>
      </c>
      <c r="E399" s="33" t="s">
        <v>4103</v>
      </c>
    </row>
    <row r="400" spans="1:5" ht="13.2" customHeight="1">
      <c r="A400" s="32" t="s">
        <v>49</v>
      </c>
      <c r="E400" s="34" t="s">
        <v>43</v>
      </c>
    </row>
    <row r="401" ht="13.2" customHeight="1">
      <c r="E401" s="33" t="s">
        <v>43</v>
      </c>
    </row>
    <row r="402" spans="1:16" ht="13.2" customHeight="1">
      <c r="A402" t="s">
        <v>40</v>
      </c>
      <c r="B402" s="10" t="s">
        <v>296</v>
      </c>
      <c r="C402" s="10" t="s">
        <v>4250</v>
      </c>
      <c r="E402" s="27" t="s">
        <v>4251</v>
      </c>
      <c r="F402" s="28" t="s">
        <v>67</v>
      </c>
      <c r="G402" s="29">
        <v>221.666</v>
      </c>
      <c r="H402" s="28">
        <v>0.045</v>
      </c>
      <c r="I402" s="28">
        <f>ROUND(G402*H402,6)</f>
        <v>9.97497</v>
      </c>
      <c r="L402" s="30">
        <v>0</v>
      </c>
      <c r="M402" s="31">
        <f>ROUND(ROUND(L402,2)*ROUND(G402,3),2)</f>
        <v>0</v>
      </c>
      <c r="N402" s="28" t="s">
        <v>52</v>
      </c>
      <c r="O402">
        <f>(M402*21)/100</f>
        <v>0</v>
      </c>
      <c r="P402" t="s">
        <v>47</v>
      </c>
    </row>
    <row r="403" spans="1:5" ht="13.2" customHeight="1">
      <c r="A403" s="32" t="s">
        <v>48</v>
      </c>
      <c r="E403" s="33" t="s">
        <v>4251</v>
      </c>
    </row>
    <row r="404" spans="1:5" ht="66" customHeight="1">
      <c r="A404" s="32" t="s">
        <v>49</v>
      </c>
      <c r="E404" s="34" t="s">
        <v>4252</v>
      </c>
    </row>
    <row r="405" ht="13.2" customHeight="1">
      <c r="E405" s="33" t="s">
        <v>43</v>
      </c>
    </row>
    <row r="406" spans="1:16" ht="13.2" customHeight="1">
      <c r="A406" t="s">
        <v>40</v>
      </c>
      <c r="B406" s="10" t="s">
        <v>350</v>
      </c>
      <c r="C406" s="10" t="s">
        <v>4253</v>
      </c>
      <c r="E406" s="27" t="s">
        <v>4254</v>
      </c>
      <c r="F406" s="28" t="s">
        <v>67</v>
      </c>
      <c r="G406" s="29">
        <v>44.583</v>
      </c>
      <c r="H406" s="28">
        <v>0.0515</v>
      </c>
      <c r="I406" s="28">
        <f>ROUND(G406*H406,6)</f>
        <v>2.296025</v>
      </c>
      <c r="L406" s="30">
        <v>0</v>
      </c>
      <c r="M406" s="31">
        <f>ROUND(ROUND(L406,2)*ROUND(G406,3),2)</f>
        <v>0</v>
      </c>
      <c r="N406" s="28" t="s">
        <v>52</v>
      </c>
      <c r="O406">
        <f>(M406*21)/100</f>
        <v>0</v>
      </c>
      <c r="P406" t="s">
        <v>47</v>
      </c>
    </row>
    <row r="407" spans="1:5" ht="13.2" customHeight="1">
      <c r="A407" s="32" t="s">
        <v>48</v>
      </c>
      <c r="E407" s="33" t="s">
        <v>4254</v>
      </c>
    </row>
    <row r="408" spans="1:5" ht="39.6" customHeight="1">
      <c r="A408" s="32" t="s">
        <v>49</v>
      </c>
      <c r="E408" s="34" t="s">
        <v>4255</v>
      </c>
    </row>
    <row r="409" ht="13.2" customHeight="1">
      <c r="E409" s="33" t="s">
        <v>43</v>
      </c>
    </row>
    <row r="410" spans="1:16" ht="13.2" customHeight="1">
      <c r="A410" t="s">
        <v>40</v>
      </c>
      <c r="B410" s="10" t="s">
        <v>283</v>
      </c>
      <c r="C410" s="10" t="s">
        <v>4104</v>
      </c>
      <c r="E410" s="27" t="s">
        <v>4105</v>
      </c>
      <c r="F410" s="28" t="s">
        <v>67</v>
      </c>
      <c r="G410" s="29">
        <v>3</v>
      </c>
      <c r="H410" s="28">
        <v>0.0007</v>
      </c>
      <c r="I410" s="28">
        <f>ROUND(G410*H410,6)</f>
        <v>0.0021</v>
      </c>
      <c r="L410" s="30">
        <v>0</v>
      </c>
      <c r="M410" s="31">
        <f>ROUND(ROUND(L410,2)*ROUND(G410,3),2)</f>
        <v>0</v>
      </c>
      <c r="N410" s="28" t="s">
        <v>52</v>
      </c>
      <c r="O410">
        <f>(M410*21)/100</f>
        <v>0</v>
      </c>
      <c r="P410" t="s">
        <v>47</v>
      </c>
    </row>
    <row r="411" spans="1:5" ht="13.2" customHeight="1">
      <c r="A411" s="32" t="s">
        <v>48</v>
      </c>
      <c r="E411" s="33" t="s">
        <v>4105</v>
      </c>
    </row>
    <row r="412" spans="1:5" ht="13.2" customHeight="1">
      <c r="A412" s="32" t="s">
        <v>49</v>
      </c>
      <c r="E412" s="34" t="s">
        <v>43</v>
      </c>
    </row>
    <row r="413" ht="13.2" customHeight="1">
      <c r="E413" s="33" t="s">
        <v>4106</v>
      </c>
    </row>
    <row r="414" spans="1:16" ht="13.2" customHeight="1">
      <c r="A414" t="s">
        <v>40</v>
      </c>
      <c r="B414" s="10" t="s">
        <v>313</v>
      </c>
      <c r="C414" s="10" t="s">
        <v>4107</v>
      </c>
      <c r="E414" s="27" t="s">
        <v>4108</v>
      </c>
      <c r="F414" s="28" t="s">
        <v>67</v>
      </c>
      <c r="G414" s="29">
        <v>2</v>
      </c>
      <c r="H414" s="28">
        <v>0.11241</v>
      </c>
      <c r="I414" s="28">
        <f>ROUND(G414*H414,6)</f>
        <v>0.22482</v>
      </c>
      <c r="L414" s="30">
        <v>0</v>
      </c>
      <c r="M414" s="31">
        <f>ROUND(ROUND(L414,2)*ROUND(G414,3),2)</f>
        <v>0</v>
      </c>
      <c r="N414" s="28" t="s">
        <v>52</v>
      </c>
      <c r="O414">
        <f>(M414*21)/100</f>
        <v>0</v>
      </c>
      <c r="P414" t="s">
        <v>47</v>
      </c>
    </row>
    <row r="415" spans="1:5" ht="13.2" customHeight="1">
      <c r="A415" s="32" t="s">
        <v>48</v>
      </c>
      <c r="E415" s="33" t="s">
        <v>4108</v>
      </c>
    </row>
    <row r="416" spans="1:5" ht="39.6" customHeight="1">
      <c r="A416" s="32" t="s">
        <v>49</v>
      </c>
      <c r="E416" s="34" t="s">
        <v>4256</v>
      </c>
    </row>
    <row r="417" ht="13.2" customHeight="1">
      <c r="E417" s="33" t="s">
        <v>4110</v>
      </c>
    </row>
    <row r="418" spans="1:16" ht="13.2" customHeight="1">
      <c r="A418" t="s">
        <v>40</v>
      </c>
      <c r="B418" s="10" t="s">
        <v>333</v>
      </c>
      <c r="C418" s="10" t="s">
        <v>4111</v>
      </c>
      <c r="E418" s="27" t="s">
        <v>4112</v>
      </c>
      <c r="F418" s="28" t="s">
        <v>81</v>
      </c>
      <c r="G418" s="29">
        <v>52.5</v>
      </c>
      <c r="H418" s="28">
        <v>0.0002</v>
      </c>
      <c r="I418" s="28">
        <f>ROUND(G418*H418,6)</f>
        <v>0.0105</v>
      </c>
      <c r="L418" s="30">
        <v>0</v>
      </c>
      <c r="M418" s="31">
        <f>ROUND(ROUND(L418,2)*ROUND(G418,3),2)</f>
        <v>0</v>
      </c>
      <c r="N418" s="28" t="s">
        <v>52</v>
      </c>
      <c r="O418">
        <f>(M418*21)/100</f>
        <v>0</v>
      </c>
      <c r="P418" t="s">
        <v>47</v>
      </c>
    </row>
    <row r="419" spans="1:5" ht="13.2" customHeight="1">
      <c r="A419" s="32" t="s">
        <v>48</v>
      </c>
      <c r="E419" s="33" t="s">
        <v>4112</v>
      </c>
    </row>
    <row r="420" spans="1:5" ht="13.2" customHeight="1">
      <c r="A420" s="32" t="s">
        <v>49</v>
      </c>
      <c r="E420" s="34" t="s">
        <v>4257</v>
      </c>
    </row>
    <row r="421" ht="13.2" customHeight="1">
      <c r="E421" s="33" t="s">
        <v>4114</v>
      </c>
    </row>
    <row r="422" spans="1:16" ht="13.2" customHeight="1">
      <c r="A422" t="s">
        <v>40</v>
      </c>
      <c r="B422" s="10" t="s">
        <v>337</v>
      </c>
      <c r="C422" s="10" t="s">
        <v>4258</v>
      </c>
      <c r="E422" s="27" t="s">
        <v>4259</v>
      </c>
      <c r="F422" s="28" t="s">
        <v>63</v>
      </c>
      <c r="G422" s="29">
        <v>2</v>
      </c>
      <c r="H422" s="28">
        <v>0.0016</v>
      </c>
      <c r="I422" s="28">
        <f>ROUND(G422*H422,6)</f>
        <v>0.0032</v>
      </c>
      <c r="L422" s="30">
        <v>0</v>
      </c>
      <c r="M422" s="31">
        <f>ROUND(ROUND(L422,2)*ROUND(G422,3),2)</f>
        <v>0</v>
      </c>
      <c r="N422" s="28" t="s">
        <v>52</v>
      </c>
      <c r="O422">
        <f>(M422*21)/100</f>
        <v>0</v>
      </c>
      <c r="P422" t="s">
        <v>47</v>
      </c>
    </row>
    <row r="423" spans="1:5" ht="13.2" customHeight="1">
      <c r="A423" s="32" t="s">
        <v>48</v>
      </c>
      <c r="E423" s="33" t="s">
        <v>4259</v>
      </c>
    </row>
    <row r="424" spans="1:5" ht="13.2" customHeight="1">
      <c r="A424" s="32" t="s">
        <v>49</v>
      </c>
      <c r="E424" s="34" t="s">
        <v>4260</v>
      </c>
    </row>
    <row r="425" ht="13.2" customHeight="1">
      <c r="E425" s="33" t="s">
        <v>4114</v>
      </c>
    </row>
    <row r="426" spans="1:16" ht="13.2" customHeight="1">
      <c r="A426" t="s">
        <v>40</v>
      </c>
      <c r="B426" s="10" t="s">
        <v>341</v>
      </c>
      <c r="C426" s="10" t="s">
        <v>4115</v>
      </c>
      <c r="E426" s="27" t="s">
        <v>4116</v>
      </c>
      <c r="F426" s="28" t="s">
        <v>81</v>
      </c>
      <c r="G426" s="29">
        <v>52.5</v>
      </c>
      <c r="H426" s="28">
        <v>0</v>
      </c>
      <c r="I426" s="28">
        <f>ROUND(G426*H426,6)</f>
        <v>0</v>
      </c>
      <c r="L426" s="30">
        <v>0</v>
      </c>
      <c r="M426" s="31">
        <f>ROUND(ROUND(L426,2)*ROUND(G426,3),2)</f>
        <v>0</v>
      </c>
      <c r="N426" s="28" t="s">
        <v>52</v>
      </c>
      <c r="O426">
        <f>(M426*21)/100</f>
        <v>0</v>
      </c>
      <c r="P426" t="s">
        <v>47</v>
      </c>
    </row>
    <row r="427" spans="1:5" ht="13.2" customHeight="1">
      <c r="A427" s="32" t="s">
        <v>48</v>
      </c>
      <c r="E427" s="33" t="s">
        <v>4116</v>
      </c>
    </row>
    <row r="428" spans="1:5" ht="13.2" customHeight="1">
      <c r="A428" s="32" t="s">
        <v>49</v>
      </c>
      <c r="E428" s="34" t="s">
        <v>43</v>
      </c>
    </row>
    <row r="429" ht="13.2" customHeight="1">
      <c r="E429" s="33" t="s">
        <v>4117</v>
      </c>
    </row>
    <row r="430" spans="1:16" ht="13.2" customHeight="1">
      <c r="A430" t="s">
        <v>40</v>
      </c>
      <c r="B430" s="10" t="s">
        <v>293</v>
      </c>
      <c r="C430" s="10" t="s">
        <v>4261</v>
      </c>
      <c r="E430" s="27" t="s">
        <v>4262</v>
      </c>
      <c r="F430" s="28" t="s">
        <v>63</v>
      </c>
      <c r="G430" s="29">
        <v>2</v>
      </c>
      <c r="H430" s="28">
        <v>1E-05</v>
      </c>
      <c r="I430" s="28">
        <f>ROUND(G430*H430,6)</f>
        <v>2E-05</v>
      </c>
      <c r="L430" s="30">
        <v>0</v>
      </c>
      <c r="M430" s="31">
        <f>ROUND(ROUND(L430,2)*ROUND(G430,3),2)</f>
        <v>0</v>
      </c>
      <c r="N430" s="28" t="s">
        <v>52</v>
      </c>
      <c r="O430">
        <f>(M430*21)/100</f>
        <v>0</v>
      </c>
      <c r="P430" t="s">
        <v>47</v>
      </c>
    </row>
    <row r="431" spans="1:5" ht="13.2" customHeight="1">
      <c r="A431" s="32" t="s">
        <v>48</v>
      </c>
      <c r="E431" s="33" t="s">
        <v>4262</v>
      </c>
    </row>
    <row r="432" spans="1:5" ht="13.2" customHeight="1">
      <c r="A432" s="32" t="s">
        <v>49</v>
      </c>
      <c r="E432" s="34" t="s">
        <v>43</v>
      </c>
    </row>
    <row r="433" ht="13.2" customHeight="1">
      <c r="E433" s="33" t="s">
        <v>4117</v>
      </c>
    </row>
    <row r="434" spans="1:16" ht="13.2" customHeight="1">
      <c r="A434" t="s">
        <v>40</v>
      </c>
      <c r="B434" s="10" t="s">
        <v>345</v>
      </c>
      <c r="C434" s="10" t="s">
        <v>4263</v>
      </c>
      <c r="E434" s="27" t="s">
        <v>4264</v>
      </c>
      <c r="F434" s="28" t="s">
        <v>81</v>
      </c>
      <c r="G434" s="29">
        <v>253.57</v>
      </c>
      <c r="H434" s="28">
        <v>0.1295</v>
      </c>
      <c r="I434" s="28">
        <f>ROUND(G434*H434,6)</f>
        <v>32.837315</v>
      </c>
      <c r="L434" s="30">
        <v>0</v>
      </c>
      <c r="M434" s="31">
        <f>ROUND(ROUND(L434,2)*ROUND(G434,3),2)</f>
        <v>0</v>
      </c>
      <c r="N434" s="28" t="s">
        <v>52</v>
      </c>
      <c r="O434">
        <f>(M434*21)/100</f>
        <v>0</v>
      </c>
      <c r="P434" t="s">
        <v>47</v>
      </c>
    </row>
    <row r="435" spans="1:5" ht="13.2" customHeight="1">
      <c r="A435" s="32" t="s">
        <v>48</v>
      </c>
      <c r="E435" s="33" t="s">
        <v>4265</v>
      </c>
    </row>
    <row r="436" spans="1:5" ht="66" customHeight="1">
      <c r="A436" s="32" t="s">
        <v>49</v>
      </c>
      <c r="E436" s="34" t="s">
        <v>4266</v>
      </c>
    </row>
    <row r="437" ht="13.2" customHeight="1">
      <c r="E437" s="33" t="s">
        <v>4267</v>
      </c>
    </row>
    <row r="438" spans="1:13" ht="13.2" customHeight="1">
      <c r="A438" t="s">
        <v>37</v>
      </c>
      <c r="C438" s="11" t="s">
        <v>1262</v>
      </c>
      <c r="E438" s="35" t="s">
        <v>1263</v>
      </c>
      <c r="J438" s="31">
        <f>0</f>
        <v>0</v>
      </c>
      <c r="K438" s="31">
        <f>0</f>
        <v>0</v>
      </c>
      <c r="L438" s="31">
        <f>0+L439</f>
        <v>0</v>
      </c>
      <c r="M438" s="31">
        <f>0+M439</f>
        <v>0</v>
      </c>
    </row>
    <row r="439" spans="1:16" ht="13.2" customHeight="1">
      <c r="A439" t="s">
        <v>40</v>
      </c>
      <c r="B439" s="10" t="s">
        <v>355</v>
      </c>
      <c r="C439" s="10" t="s">
        <v>4122</v>
      </c>
      <c r="E439" s="27" t="s">
        <v>4123</v>
      </c>
      <c r="F439" s="28" t="s">
        <v>148</v>
      </c>
      <c r="G439" s="29">
        <v>1044.415</v>
      </c>
      <c r="H439" s="28">
        <v>0</v>
      </c>
      <c r="I439" s="28">
        <f>ROUND(G439*H439,6)</f>
        <v>0</v>
      </c>
      <c r="L439" s="30">
        <v>0</v>
      </c>
      <c r="M439" s="31">
        <f>ROUND(ROUND(L439,2)*ROUND(G439,3),2)</f>
        <v>0</v>
      </c>
      <c r="N439" s="28" t="s">
        <v>52</v>
      </c>
      <c r="O439">
        <f>(M439*21)/100</f>
        <v>0</v>
      </c>
      <c r="P439" t="s">
        <v>47</v>
      </c>
    </row>
    <row r="440" spans="1:5" ht="13.2" customHeight="1">
      <c r="A440" s="32" t="s">
        <v>48</v>
      </c>
      <c r="E440" s="33" t="s">
        <v>4123</v>
      </c>
    </row>
    <row r="441" spans="1:5" ht="13.2" customHeight="1">
      <c r="A441" s="32" t="s">
        <v>49</v>
      </c>
      <c r="E441" s="34" t="s">
        <v>43</v>
      </c>
    </row>
    <row r="442" ht="13.2" customHeight="1">
      <c r="E442" s="33" t="s">
        <v>4124</v>
      </c>
    </row>
    <row r="443" spans="1:13" ht="13.2" customHeight="1">
      <c r="A443" t="s">
        <v>37</v>
      </c>
      <c r="C443" s="11" t="s">
        <v>1277</v>
      </c>
      <c r="E443" s="35" t="s">
        <v>1278</v>
      </c>
      <c r="J443" s="31">
        <f>0</f>
        <v>0</v>
      </c>
      <c r="K443" s="31">
        <f>0</f>
        <v>0</v>
      </c>
      <c r="L443" s="31">
        <f>0+L444+L448+L452+L456+L460+L464</f>
        <v>0</v>
      </c>
      <c r="M443" s="31">
        <f>0+M444+M448+M452+M456+M460+M464</f>
        <v>0</v>
      </c>
    </row>
    <row r="444" spans="1:16" ht="13.2" customHeight="1">
      <c r="A444" t="s">
        <v>40</v>
      </c>
      <c r="B444" s="10" t="s">
        <v>360</v>
      </c>
      <c r="C444" s="10" t="s">
        <v>3420</v>
      </c>
      <c r="E444" s="27" t="s">
        <v>3421</v>
      </c>
      <c r="F444" s="28" t="s">
        <v>1282</v>
      </c>
      <c r="G444" s="29">
        <v>32</v>
      </c>
      <c r="H444" s="28">
        <v>0</v>
      </c>
      <c r="I444" s="28">
        <f>ROUND(G444*H444,6)</f>
        <v>0</v>
      </c>
      <c r="L444" s="30">
        <v>0</v>
      </c>
      <c r="M444" s="31">
        <f>ROUND(ROUND(L444,2)*ROUND(G444,3),2)</f>
        <v>0</v>
      </c>
      <c r="N444" s="28" t="s">
        <v>52</v>
      </c>
      <c r="O444">
        <f>(M444*21)/100</f>
        <v>0</v>
      </c>
      <c r="P444" t="s">
        <v>47</v>
      </c>
    </row>
    <row r="445" spans="1:5" ht="13.2" customHeight="1">
      <c r="A445" s="32" t="s">
        <v>48</v>
      </c>
      <c r="E445" s="33" t="s">
        <v>3421</v>
      </c>
    </row>
    <row r="446" spans="1:5" ht="13.2" customHeight="1">
      <c r="A446" s="32" t="s">
        <v>49</v>
      </c>
      <c r="E446" s="34" t="s">
        <v>43</v>
      </c>
    </row>
    <row r="447" ht="13.2" customHeight="1">
      <c r="E447" s="33" t="s">
        <v>43</v>
      </c>
    </row>
    <row r="448" spans="1:16" ht="13.2" customHeight="1">
      <c r="A448" t="s">
        <v>40</v>
      </c>
      <c r="B448" s="10" t="s">
        <v>300</v>
      </c>
      <c r="C448" s="10" t="s">
        <v>1280</v>
      </c>
      <c r="E448" s="27" t="s">
        <v>1281</v>
      </c>
      <c r="F448" s="28" t="s">
        <v>1282</v>
      </c>
      <c r="G448" s="29">
        <v>32</v>
      </c>
      <c r="H448" s="28">
        <v>0</v>
      </c>
      <c r="I448" s="28">
        <f>ROUND(G448*H448,6)</f>
        <v>0</v>
      </c>
      <c r="L448" s="30">
        <v>0</v>
      </c>
      <c r="M448" s="31">
        <f>ROUND(ROUND(L448,2)*ROUND(G448,3),2)</f>
        <v>0</v>
      </c>
      <c r="N448" s="28" t="s">
        <v>52</v>
      </c>
      <c r="O448">
        <f>(M448*21)/100</f>
        <v>0</v>
      </c>
      <c r="P448" t="s">
        <v>47</v>
      </c>
    </row>
    <row r="449" spans="1:5" ht="13.2" customHeight="1">
      <c r="A449" s="32" t="s">
        <v>48</v>
      </c>
      <c r="E449" s="33" t="s">
        <v>1281</v>
      </c>
    </row>
    <row r="450" spans="1:5" ht="13.2" customHeight="1">
      <c r="A450" s="32" t="s">
        <v>49</v>
      </c>
      <c r="E450" s="34" t="s">
        <v>43</v>
      </c>
    </row>
    <row r="451" ht="13.2" customHeight="1">
      <c r="E451" s="33" t="s">
        <v>43</v>
      </c>
    </row>
    <row r="452" spans="1:16" ht="13.2" customHeight="1">
      <c r="A452" t="s">
        <v>40</v>
      </c>
      <c r="B452" s="10" t="s">
        <v>364</v>
      </c>
      <c r="C452" s="10" t="s">
        <v>4268</v>
      </c>
      <c r="E452" s="27" t="s">
        <v>4269</v>
      </c>
      <c r="F452" s="28" t="s">
        <v>1282</v>
      </c>
      <c r="G452" s="29">
        <v>32</v>
      </c>
      <c r="H452" s="28">
        <v>0</v>
      </c>
      <c r="I452" s="28">
        <f>ROUND(G452*H452,6)</f>
        <v>0</v>
      </c>
      <c r="L452" s="30">
        <v>0</v>
      </c>
      <c r="M452" s="31">
        <f>ROUND(ROUND(L452,2)*ROUND(G452,3),2)</f>
        <v>0</v>
      </c>
      <c r="N452" s="28" t="s">
        <v>52</v>
      </c>
      <c r="O452">
        <f>(M452*21)/100</f>
        <v>0</v>
      </c>
      <c r="P452" t="s">
        <v>47</v>
      </c>
    </row>
    <row r="453" spans="1:5" ht="13.2" customHeight="1">
      <c r="A453" s="32" t="s">
        <v>48</v>
      </c>
      <c r="E453" s="33" t="s">
        <v>4269</v>
      </c>
    </row>
    <row r="454" spans="1:5" ht="13.2" customHeight="1">
      <c r="A454" s="32" t="s">
        <v>49</v>
      </c>
      <c r="E454" s="34" t="s">
        <v>43</v>
      </c>
    </row>
    <row r="455" ht="13.2" customHeight="1">
      <c r="E455" s="33" t="s">
        <v>43</v>
      </c>
    </row>
    <row r="456" spans="1:16" ht="13.2" customHeight="1">
      <c r="A456" t="s">
        <v>40</v>
      </c>
      <c r="B456" s="10" t="s">
        <v>367</v>
      </c>
      <c r="C456" s="10" t="s">
        <v>4270</v>
      </c>
      <c r="E456" s="27" t="s">
        <v>4271</v>
      </c>
      <c r="F456" s="28" t="s">
        <v>1282</v>
      </c>
      <c r="G456" s="29">
        <v>32</v>
      </c>
      <c r="H456" s="28">
        <v>0</v>
      </c>
      <c r="I456" s="28">
        <f>ROUND(G456*H456,6)</f>
        <v>0</v>
      </c>
      <c r="L456" s="30">
        <v>0</v>
      </c>
      <c r="M456" s="31">
        <f>ROUND(ROUND(L456,2)*ROUND(G456,3),2)</f>
        <v>0</v>
      </c>
      <c r="N456" s="28" t="s">
        <v>52</v>
      </c>
      <c r="O456">
        <f>(M456*21)/100</f>
        <v>0</v>
      </c>
      <c r="P456" t="s">
        <v>47</v>
      </c>
    </row>
    <row r="457" spans="1:5" ht="13.2" customHeight="1">
      <c r="A457" s="32" t="s">
        <v>48</v>
      </c>
      <c r="E457" s="33" t="s">
        <v>4271</v>
      </c>
    </row>
    <row r="458" spans="1:5" ht="13.2" customHeight="1">
      <c r="A458" s="32" t="s">
        <v>49</v>
      </c>
      <c r="E458" s="34" t="s">
        <v>43</v>
      </c>
    </row>
    <row r="459" ht="13.2" customHeight="1">
      <c r="E459" s="33" t="s">
        <v>43</v>
      </c>
    </row>
    <row r="460" spans="1:16" ht="13.2" customHeight="1">
      <c r="A460" t="s">
        <v>40</v>
      </c>
      <c r="B460" s="10" t="s">
        <v>370</v>
      </c>
      <c r="C460" s="10" t="s">
        <v>4072</v>
      </c>
      <c r="E460" s="27" t="s">
        <v>4073</v>
      </c>
      <c r="F460" s="28" t="s">
        <v>1282</v>
      </c>
      <c r="G460" s="29">
        <v>32</v>
      </c>
      <c r="H460" s="28">
        <v>0</v>
      </c>
      <c r="I460" s="28">
        <f>ROUND(G460*H460,6)</f>
        <v>0</v>
      </c>
      <c r="L460" s="30">
        <v>0</v>
      </c>
      <c r="M460" s="31">
        <f>ROUND(ROUND(L460,2)*ROUND(G460,3),2)</f>
        <v>0</v>
      </c>
      <c r="N460" s="28" t="s">
        <v>52</v>
      </c>
      <c r="O460">
        <f>(M460*21)/100</f>
        <v>0</v>
      </c>
      <c r="P460" t="s">
        <v>47</v>
      </c>
    </row>
    <row r="461" spans="1:5" ht="13.2" customHeight="1">
      <c r="A461" s="32" t="s">
        <v>48</v>
      </c>
      <c r="E461" s="33" t="s">
        <v>4073</v>
      </c>
    </row>
    <row r="462" spans="1:5" ht="13.2" customHeight="1">
      <c r="A462" s="32" t="s">
        <v>49</v>
      </c>
      <c r="E462" s="34" t="s">
        <v>43</v>
      </c>
    </row>
    <row r="463" ht="13.2" customHeight="1">
      <c r="E463" s="33" t="s">
        <v>43</v>
      </c>
    </row>
    <row r="464" spans="1:16" ht="13.2" customHeight="1">
      <c r="A464" t="s">
        <v>40</v>
      </c>
      <c r="B464" s="10" t="s">
        <v>374</v>
      </c>
      <c r="C464" s="10" t="s">
        <v>4074</v>
      </c>
      <c r="E464" s="27" t="s">
        <v>4075</v>
      </c>
      <c r="F464" s="28" t="s">
        <v>1282</v>
      </c>
      <c r="G464" s="29">
        <v>32</v>
      </c>
      <c r="H464" s="28">
        <v>0</v>
      </c>
      <c r="I464" s="28">
        <f>ROUND(G464*H464,6)</f>
        <v>0</v>
      </c>
      <c r="L464" s="30">
        <v>0</v>
      </c>
      <c r="M464" s="31">
        <f>ROUND(ROUND(L464,2)*ROUND(G464,3),2)</f>
        <v>0</v>
      </c>
      <c r="N464" s="28" t="s">
        <v>52</v>
      </c>
      <c r="O464">
        <f>(M464*21)/100</f>
        <v>0</v>
      </c>
      <c r="P464" t="s">
        <v>47</v>
      </c>
    </row>
    <row r="465" spans="1:5" ht="13.2" customHeight="1">
      <c r="A465" s="32" t="s">
        <v>48</v>
      </c>
      <c r="E465" s="33" t="s">
        <v>4075</v>
      </c>
    </row>
    <row r="466" spans="1:5" ht="13.2" customHeight="1">
      <c r="A466" s="32" t="s">
        <v>49</v>
      </c>
      <c r="E466" s="34" t="s">
        <v>43</v>
      </c>
    </row>
    <row r="467" ht="13.2" customHeight="1">
      <c r="E467" s="33" t="s">
        <v>43</v>
      </c>
    </row>
  </sheetData>
  <sheetProtection algorithmName="SHA-512" hashValue="98gS6zo1QB8jNHbDa6TXOL3cwckvYUKe8iioBRUMf7Pe1nQPBAfDHtSc0HxNB+PGq/5TUSNnUHg6wH8Hfx/EJA==" saltValue="mVySqlfHHP6aohX4bsf55A=="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hajekf</dc:creator>
  <cp:keywords/>
  <dc:description/>
  <cp:lastModifiedBy>hajekf</cp:lastModifiedBy>
  <dcterms:modified xsi:type="dcterms:W3CDTF">2018-06-28T14:14:07Z</dcterms:modified>
  <cp:category/>
  <cp:version/>
  <cp:contentType/>
  <cp:contentStatus/>
</cp:coreProperties>
</file>