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RN" sheetId="2" r:id="rId2"/>
    <sheet name="SO 01 - Přidružené staveb..." sheetId="3" r:id="rId3"/>
    <sheet name="TI 01 - EI - Instalace no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'SO 00 - VRN'!$C$81:$K$99</definedName>
    <definedName name="_xlnm.Print_Area" localSheetId="1">'SO 00 - VRN'!$C$4:$J$36,'SO 00 - VRN'!$C$42:$J$63,'SO 00 - VRN'!$C$69:$K$99</definedName>
    <definedName name="_xlnm._FilterDatabase" localSheetId="2" hidden="1">'SO 01 - Přidružené staveb...'!$C$88:$K$497</definedName>
    <definedName name="_xlnm.Print_Area" localSheetId="2">'SO 01 - Přidružené staveb...'!$C$4:$J$36,'SO 01 - Přidružené staveb...'!$C$42:$J$70,'SO 01 - Přidružené staveb...'!$C$76:$K$497</definedName>
    <definedName name="_xlnm._FilterDatabase" localSheetId="3" hidden="1">'TI 01 - EI - Instalace no...'!$C$86:$K$310</definedName>
    <definedName name="_xlnm.Print_Area" localSheetId="3">'TI 01 - EI - Instalace no...'!$C$4:$J$36,'TI 01 - EI - Instalace no...'!$C$42:$J$68,'TI 01 - EI - Instalace no...'!$C$74:$K$310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00 - VRN'!$81:$81</definedName>
    <definedName name="_xlnm.Print_Titles" localSheetId="2">'SO 01 - Přidružené staveb...'!$88:$88</definedName>
    <definedName name="_xlnm.Print_Titles" localSheetId="3">'TI 01 - EI - Instalace no...'!$86:$86</definedName>
  </definedNames>
  <calcPr fullCalcOnLoad="1"/>
</workbook>
</file>

<file path=xl/sharedStrings.xml><?xml version="1.0" encoding="utf-8"?>
<sst xmlns="http://schemas.openxmlformats.org/spreadsheetml/2006/main" count="7532" uniqueCount="1144">
  <si>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</si>
  <si>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</si>
  <si>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</si>
  <si>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</si>
  <si>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</si>
  <si>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</si>
  <si>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</si>
  <si>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{54ccc46e-a5e8-43e3-9438-ae4aba43da11}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</si>
  <si>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</si>
  <si>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</si>
  <si>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</si>
  <si>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</si>
  <si>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</si>
  <si>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</si>
  <si>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</si>
  <si>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</si>
  <si>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20180520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</si>
  <si>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</si>
  <si>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</si>
  <si>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Instalace nového vybavení učeben</t>
  </si>
  <si>
    <t>KSO:</t>
  </si>
  <si>
    <t/>
  </si>
  <si>
    <t>CC-CZ:</t>
  </si>
  <si>
    <t>Místo:</t>
  </si>
  <si>
    <t>Ústí nad Labem</t>
  </si>
  <si>
    <t>Datum:</t>
  </si>
  <si>
    <t>25. 5. 2018</t>
  </si>
  <si>
    <t>Zadavatel:</t>
  </si>
  <si>
    <t>IČ:</t>
  </si>
  <si>
    <t>44555601</t>
  </si>
  <si>
    <t>FSE - UJEP</t>
  </si>
  <si>
    <t>DIČ:</t>
  </si>
  <si>
    <t xml:space="preserve">CZ44555601 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</si>
  <si>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</si>
  <si>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</si>
  <si>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</si>
  <si>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</si>
  <si>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</si>
  <si>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</si>
  <si>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K soupisu prací není zpracována přesná PD případné nedostatky budou řešeny při realizaci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</si>
  <si>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</si>
  <si>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</si>
  <si>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</si>
  <si>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</si>
  <si>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</si>
  <si>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</si>
  <si>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</si>
  <si>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</si>
  <si>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</si>
  <si>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</si>
  <si>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</si>
  <si>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</si>
  <si>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</si>
  <si>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</si>
  <si>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</si>
  <si>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</si>
  <si>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</si>
  <si>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</si>
  <si>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</si>
  <si>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</si>
  <si>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</si>
  <si>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</si>
  <si>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</si>
  <si>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</si>
  <si>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</si>
  <si>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</si>
  <si>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</si>
  <si>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</si>
  <si>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</si>
  <si>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</si>
  <si>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</si>
  <si>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</si>
  <si>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</si>
  <si>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</si>
  <si>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</si>
  <si>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</si>
  <si>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</si>
  <si>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</si>
  <si>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</si>
  <si>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</si>
  <si>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VRN</t>
  </si>
  <si>
    <t>STA</t>
  </si>
  <si>
    <t>1</t>
  </si>
  <si>
    <t>{35a47a25-8df5-4667-8d9c-707bee0466ce}</t>
  </si>
  <si>
    <t>2</t>
  </si>
  <si>
    <t>SO 01</t>
  </si>
  <si>
    <t>Přidružené stavební práce a opravy</t>
  </si>
  <si>
    <t>{e4b2a34b-2e0f-4d9c-95a3-8226f803ff75}</t>
  </si>
  <si>
    <t>TI 01</t>
  </si>
  <si>
    <t>EI - Instalace nových audio-vizuálních zařízení</t>
  </si>
  <si>
    <t>{544c014b-68a7-4da4-ad70-e9a2ef8a6d3c}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</si>
  <si>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</si>
  <si>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</si>
  <si>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</si>
  <si>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</si>
  <si>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</si>
  <si>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</si>
  <si>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</si>
  <si>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</si>
  <si>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</si>
  <si>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</si>
  <si>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</si>
  <si>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</si>
  <si>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</si>
  <si>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</si>
  <si>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</si>
  <si>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</si>
  <si>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</si>
  <si>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</si>
  <si>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</si>
  <si>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</si>
  <si>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</si>
  <si>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</si>
  <si>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</si>
  <si>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</si>
  <si>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</si>
  <si>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</si>
  <si>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</si>
  <si>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</si>
  <si>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</si>
  <si>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</si>
  <si>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</si>
  <si>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</si>
  <si>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</si>
  <si>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</si>
  <si>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5</t>
  </si>
  <si>
    <t>ROZPOCET</t>
  </si>
  <si>
    <t>VRN2</t>
  </si>
  <si>
    <t>Příprava staveniště</t>
  </si>
  <si>
    <t>K</t>
  </si>
  <si>
    <t>023103000</t>
  </si>
  <si>
    <t>Neočekávané vyklizení objektů</t>
  </si>
  <si>
    <t>hod</t>
  </si>
  <si>
    <t>CS ÚRS 2018 01</t>
  </si>
  <si>
    <t>1024</t>
  </si>
  <si>
    <t>-593849723</t>
  </si>
  <si>
    <t>P</t>
  </si>
  <si>
    <t>Poznámka k položce:
Neočekávané práce - Bude účtováno dle skutečně provedených prací zapsaných ve stavebním deníku a odsouhlasených TDI</t>
  </si>
  <si>
    <t>VRN3</t>
  </si>
  <si>
    <t>Zařízení staveniště</t>
  </si>
  <si>
    <t>033203000</t>
  </si>
  <si>
    <t>Energie pro zařízení staveniště</t>
  </si>
  <si>
    <t>měsíc</t>
  </si>
  <si>
    <t>646566531</t>
  </si>
  <si>
    <t>VRN4</t>
  </si>
  <si>
    <t>Inženýrská činnost</t>
  </si>
  <si>
    <t>3</t>
  </si>
  <si>
    <t>045203000</t>
  </si>
  <si>
    <t>Kompletační činnost</t>
  </si>
  <si>
    <t>kus</t>
  </si>
  <si>
    <t>1316474406</t>
  </si>
  <si>
    <t>Poznámka k položce:
Kompletní sada dokladů pro předání stavby (předávací protokoly, prohlášení o shode, revize, certifikáty...) nutných ke kolaudaci/převzetí stavby.
- 2x tištěná podoba
- 1x CD</t>
  </si>
  <si>
    <t>4</t>
  </si>
  <si>
    <t>049203000</t>
  </si>
  <si>
    <t>Náklady stanovené zvláštními předpisy</t>
  </si>
  <si>
    <t>-1556592640</t>
  </si>
  <si>
    <t>Poznámka k položce:
Zajištění a zabezpečení stavby dle plánů a předpisů BOZP</t>
  </si>
  <si>
    <t>VRN7</t>
  </si>
  <si>
    <t>Provozní vlivy</t>
  </si>
  <si>
    <t>071103000</t>
  </si>
  <si>
    <t>Provoz investora</t>
  </si>
  <si>
    <t>-1831897068</t>
  </si>
  <si>
    <t>Poznámka k položce:
Zřízení opatření pro zabezpečění nepřerušeného provozu.</t>
  </si>
  <si>
    <t>VRN9</t>
  </si>
  <si>
    <t>Ostatní náklady</t>
  </si>
  <si>
    <t>6</t>
  </si>
  <si>
    <t>091504000</t>
  </si>
  <si>
    <t>Náklady související s publikační činností</t>
  </si>
  <si>
    <t>77651104</t>
  </si>
  <si>
    <t>Poznámka k položce:
informačních a publikačních opatření při realizaci projektu dle požadavků a předpisu dotačního titulu, či investora</t>
  </si>
  <si>
    <t>m2_776201812</t>
  </si>
  <si>
    <t>567,7</t>
  </si>
  <si>
    <t>m2_783106801</t>
  </si>
  <si>
    <t>35</t>
  </si>
  <si>
    <t>m2_784111003</t>
  </si>
  <si>
    <t>1436,103</t>
  </si>
  <si>
    <t>SO 01 - Přidružené stavební práce a opravy</t>
  </si>
  <si>
    <t>Přesný rozsah a způsob úpravy podlah a podkladových konstrukcí pod podlahové krytiny ne 3. NP (tesařské OSB podlahy) bude určen po demontáži stávajících krytin, zhodnocení stávajícího stavu a provedení případných sond. Veškeré návrhy a změny budou řešeny za přítomnosti investora či zodpovědného zástupce.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</si>
  <si>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</si>
  <si>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</si>
  <si>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</si>
  <si>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</si>
  <si>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</si>
  <si>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</si>
  <si>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</si>
  <si>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</si>
  <si>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</si>
  <si>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</si>
  <si>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</si>
  <si>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</si>
  <si>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</si>
  <si>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HSV</t>
  </si>
  <si>
    <t>Práce a dodávky HSV</t>
  </si>
  <si>
    <t>Svislé a kompletní konstrukce</t>
  </si>
  <si>
    <t>311272111</t>
  </si>
  <si>
    <t>Zdivo z pórobetonových tvárnic na tenké maltové lože, tl. zdiva 250 mm pevnost tvárnic do P2, objemová hmotnost do 450 kg/m3 hladkých</t>
  </si>
  <si>
    <t>m2</t>
  </si>
  <si>
    <t>-763656626</t>
  </si>
  <si>
    <t>VV</t>
  </si>
  <si>
    <t>"312"1,2*2</t>
  </si>
  <si>
    <t>Úpravy povrchů, podlahy a osazování výplní</t>
  </si>
  <si>
    <t>612142001</t>
  </si>
  <si>
    <t>Potažení vnitřních ploch pletivem  v ploše nebo pruzích, na plném podkladu sklovláknitým vtlačením do tmelu stěn</t>
  </si>
  <si>
    <t>934088026</t>
  </si>
  <si>
    <t>"312"2*(1,2*2)</t>
  </si>
  <si>
    <t>612311131</t>
  </si>
  <si>
    <t>Potažení vnitřních ploch štukem tloušťky do 3 mm svislých konstrukcí stěn</t>
  </si>
  <si>
    <t>1643589599</t>
  </si>
  <si>
    <t>9</t>
  </si>
  <si>
    <t>Ostatní konstrukce a práce, bourání</t>
  </si>
  <si>
    <t>949101111</t>
  </si>
  <si>
    <t>Lešení pomocné pracovní pro objekty pozemních staveb  pro zatížení do 150 kg/m2, o výšce lešeňové podlahy do 1,9 m</t>
  </si>
  <si>
    <t>509423014</t>
  </si>
  <si>
    <t>"104"69,53</t>
  </si>
  <si>
    <t>"107"65,41</t>
  </si>
  <si>
    <t>Mezisoučet - 1.NP</t>
  </si>
  <si>
    <t>"304"70,83</t>
  </si>
  <si>
    <t>"305"68,21</t>
  </si>
  <si>
    <t>"307"93,82</t>
  </si>
  <si>
    <t>"309"69,9</t>
  </si>
  <si>
    <t>"311/312"130</t>
  </si>
  <si>
    <t>Mezisoučet - 3.NP</t>
  </si>
  <si>
    <t>Součet</t>
  </si>
  <si>
    <t>952902031</t>
  </si>
  <si>
    <t>Čištění budov při provádění oprav a udržovacích prací  podlah hladkých omytím</t>
  </si>
  <si>
    <t>-1349251964</t>
  </si>
  <si>
    <t>Vnitřní prostory objektu použité stavbou</t>
  </si>
  <si>
    <t>"1.NP"120</t>
  </si>
  <si>
    <t>"2.NP"120</t>
  </si>
  <si>
    <t>"3.NP"120</t>
  </si>
  <si>
    <t>952902231</t>
  </si>
  <si>
    <t>Čištění budov při provádění oprav a udržovacích prací  schodišť omytím</t>
  </si>
  <si>
    <t>-406083815</t>
  </si>
  <si>
    <t>"1.NP"45</t>
  </si>
  <si>
    <t>"2.NP"45</t>
  </si>
  <si>
    <t>"3.NP"45</t>
  </si>
  <si>
    <t>7</t>
  </si>
  <si>
    <t>968062456</t>
  </si>
  <si>
    <t>Vybourání dřevěných rámů oken s křídly, dveřních zárubní, vrat, stěn, ostění nebo obkladů  dveřních zárubní, plochy přes 2 m2</t>
  </si>
  <si>
    <t>-99127978</t>
  </si>
  <si>
    <t>997</t>
  </si>
  <si>
    <t>Přesun sutě</t>
  </si>
  <si>
    <t>8</t>
  </si>
  <si>
    <t>997013213</t>
  </si>
  <si>
    <t>Vnitrostaveništní doprava suti a vybouraných hmot  vodorovně do 50 m svisle ručně (nošením po schodech) pro budovy a haly výšky přes 9 do 12 m</t>
  </si>
  <si>
    <t>t</t>
  </si>
  <si>
    <t>-962126616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</si>
  <si>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</si>
  <si>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</si>
  <si>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583563736</t>
  </si>
  <si>
    <t>4,542*10 'Přepočtené koeficientem množství</t>
  </si>
  <si>
    <t>10</t>
  </si>
  <si>
    <t>997013501</t>
  </si>
  <si>
    <t>Odvoz suti a vybouraných hmot na skládku nebo meziskládku  se složením, na vzdálenost do 1 km</t>
  </si>
  <si>
    <t>-387509794</t>
  </si>
  <si>
    <t>11</t>
  </si>
  <si>
    <t>997013509</t>
  </si>
  <si>
    <t>Odvoz suti a vybouraných hmot na skládku nebo meziskládku  se složením, na vzdálenost Příplatek k ceně za každý další i započatý 1 km přes 1 km</t>
  </si>
  <si>
    <t>1401150572</t>
  </si>
  <si>
    <t>4,542*4 'Přepočtené koeficientem množství</t>
  </si>
  <si>
    <t>12</t>
  </si>
  <si>
    <t>997013811</t>
  </si>
  <si>
    <t>Poplatek za uložení stavebního odpadu na skládce (skládkovné) dřevěného zatříděného do Katalogu odpadů pod kódem 170 201</t>
  </si>
  <si>
    <t>758201857</t>
  </si>
  <si>
    <t>Poznámka k položce:
Skutečné tonáže budou účtovány, dle doložených vážníh lístků odsouhlasených TDI</t>
  </si>
  <si>
    <t>4,192*0,5 'Přepočtené koeficientem množství</t>
  </si>
  <si>
    <t>13</t>
  </si>
  <si>
    <t>997013812</t>
  </si>
  <si>
    <t>Poplatek za uložení stavebního odpadu na skládce (skládkovné) z materiálů na bázi sádry zatříděného do Katalogu odpadů pod kódem 170 802</t>
  </si>
  <si>
    <t>423814479</t>
  </si>
  <si>
    <t>4,192*0,2 'Přepočtené koeficientem množství</t>
  </si>
  <si>
    <t>14</t>
  </si>
  <si>
    <t>997013831</t>
  </si>
  <si>
    <t>Poplatek za uložení stavebního odpadu na skládce (skládkovné) směsného stavebního a demoličního zatříděného do Katalogu odpadů pod kódem 170 904</t>
  </si>
  <si>
    <t>-2088257066</t>
  </si>
  <si>
    <t>4,192*0,3 'Přepočtené koeficientem množství</t>
  </si>
  <si>
    <t>PSV</t>
  </si>
  <si>
    <t>Práce a dodávky PSV</t>
  </si>
  <si>
    <t>762</t>
  </si>
  <si>
    <t>Konstrukce tesařské</t>
  </si>
  <si>
    <t>762511266</t>
  </si>
  <si>
    <t>Podlahové konstrukce podkladové z dřevoštěpkových desek OSB jednovrstvých šroubovaných na pero a drážku nebroušených, tloušťky desky 22 mm</t>
  </si>
  <si>
    <t>16</t>
  </si>
  <si>
    <t>-635467993</t>
  </si>
  <si>
    <t>762512245</t>
  </si>
  <si>
    <t>Podlahové konstrukce podkladové montáž z desek dřevotřískových, dřevoštěpkových nebo cementotřískových na podklad dřevěný šroubováním</t>
  </si>
  <si>
    <t>-1791543397</t>
  </si>
  <si>
    <t>Poznámka k položce:
Přešroubování stávajících podlah</t>
  </si>
  <si>
    <t>17</t>
  </si>
  <si>
    <t>762521961</t>
  </si>
  <si>
    <t>Podlahy tesařské  vyřezání části podlahy, bez vyřezání polštářů, z desek tvrdých (cementotřískových, cementových, dřevoštěpkových apod), otvoru plochy jednotlivě do 0,25 m2</t>
  </si>
  <si>
    <t>m</t>
  </si>
  <si>
    <t>2132964756</t>
  </si>
  <si>
    <t>Předpoklad</t>
  </si>
  <si>
    <t>"304"1*4*0,5</t>
  </si>
  <si>
    <t>"305"1*4*0,5</t>
  </si>
  <si>
    <t>"307"1*4*0,5</t>
  </si>
  <si>
    <t>"309"1*4*0,5</t>
  </si>
  <si>
    <t>"311/312"1*4*0,5</t>
  </si>
  <si>
    <t>18</t>
  </si>
  <si>
    <t>762521962</t>
  </si>
  <si>
    <t>Podlahy tesařské  vyřezání části podlahy, bez vyřezání polštářů, z desek tvrdých (cementotřískových, cementových, dřevoštěpkových apod), otvoru plochy jednotlivě přes 0,25 do 1,00 m2</t>
  </si>
  <si>
    <t>-1719065179</t>
  </si>
  <si>
    <t>"304"1*4*1</t>
  </si>
  <si>
    <t>"305"1*4*1</t>
  </si>
  <si>
    <t>"307"1*4*1</t>
  </si>
  <si>
    <t>"309"1*4*1</t>
  </si>
  <si>
    <t>"311/312"1*4*1</t>
  </si>
  <si>
    <t>19</t>
  </si>
  <si>
    <t>762521963</t>
  </si>
  <si>
    <t>Podlahy tesařské  vyřezání části podlahy, bez vyřezání polštářů, z desek tvrdých (cementotřískových, cementových, dřevoštěpkových apod), otvoru plochy jednotlivě přes 1,00 do 4,00 m2</t>
  </si>
  <si>
    <t>-1618193510</t>
  </si>
  <si>
    <t>"304"1*4*2</t>
  </si>
  <si>
    <t>"305"1*4*2</t>
  </si>
  <si>
    <t>"307"1*4*2</t>
  </si>
  <si>
    <t>"309"1*4*2</t>
  </si>
  <si>
    <t>"311/312"1*4*2</t>
  </si>
  <si>
    <t>20</t>
  </si>
  <si>
    <t>762522911</t>
  </si>
  <si>
    <t>Podlahy tesařské  vyřezání polštářů tl. do 100 mm</t>
  </si>
  <si>
    <t>-388722097</t>
  </si>
  <si>
    <t>"304"2</t>
  </si>
  <si>
    <t>"305"2</t>
  </si>
  <si>
    <t>"307"2</t>
  </si>
  <si>
    <t>"309"2</t>
  </si>
  <si>
    <t>"311/312"2</t>
  </si>
  <si>
    <t>762523961</t>
  </si>
  <si>
    <t>Podlahy tesařské  doplnění podlah bez polštářů, s urovnáním násypu z desek (materiál ve specifikaci) tvrdých (cementotřískových, cementových, dřevoštěpkových apod), otvoru plochy jednotlivě do 0,25 m2t</t>
  </si>
  <si>
    <t>-1937174260</t>
  </si>
  <si>
    <t>"304"1*0,25</t>
  </si>
  <si>
    <t>"305"1*0,25</t>
  </si>
  <si>
    <t>"307"1*0,25</t>
  </si>
  <si>
    <t>"309"1*0,25</t>
  </si>
  <si>
    <t>"311/312"1*0,25</t>
  </si>
  <si>
    <t>22</t>
  </si>
  <si>
    <t>M</t>
  </si>
  <si>
    <t>60726285</t>
  </si>
  <si>
    <t>deska dřevoštěpková OSB pero-drážka broušená tl 22mm</t>
  </si>
  <si>
    <t>32</t>
  </si>
  <si>
    <t>2030148978</t>
  </si>
  <si>
    <t>1,25*1,08 'Přepočtené koeficientem množství</t>
  </si>
  <si>
    <t>23</t>
  </si>
  <si>
    <t>762523962</t>
  </si>
  <si>
    <t>Podlahy tesařské  doplnění podlah bez polštářů, s urovnáním násypu z desek (materiál ve specifikaci) tvrdých (cementotřískových, cementových, dřevoštěpkových apod), otvoru plochy jednotlivě přes 0,25 do 1,00 m2</t>
  </si>
  <si>
    <t>947177924</t>
  </si>
  <si>
    <t>"304"1</t>
  </si>
  <si>
    <t>"305"1</t>
  </si>
  <si>
    <t>"307"1</t>
  </si>
  <si>
    <t>"309"1</t>
  </si>
  <si>
    <t>"311/312"1</t>
  </si>
  <si>
    <t>24</t>
  </si>
  <si>
    <t>2008484576</t>
  </si>
  <si>
    <t>5*1,08 'Přepočtené koeficientem množství</t>
  </si>
  <si>
    <t>25</t>
  </si>
  <si>
    <t>762523963</t>
  </si>
  <si>
    <t>Podlahy tesařské  doplnění podlah bez polštářů, s urovnáním násypu z desek (materiál ve specifikaci) tvrdých (cementotřískových, cementových, dřevoštěpkových apod), otvoru plochy jednotlivě přes 1,00 do 4,00 m2</t>
  </si>
  <si>
    <t>1255508469</t>
  </si>
  <si>
    <t>"304"1*4</t>
  </si>
  <si>
    <t>"305"1*4</t>
  </si>
  <si>
    <t>"307"1*4</t>
  </si>
  <si>
    <t>"309"1*4</t>
  </si>
  <si>
    <t>"311/312"1*4</t>
  </si>
  <si>
    <t>26</t>
  </si>
  <si>
    <t>-885140075</t>
  </si>
  <si>
    <t>20*1,08 'Přepočtené koeficientem množství</t>
  </si>
  <si>
    <t>27</t>
  </si>
  <si>
    <t>762524911</t>
  </si>
  <si>
    <t>Podlahy tesařské  položení polštářů tl. do 100 mm s nastavením a příložkami</t>
  </si>
  <si>
    <t>-450458462</t>
  </si>
  <si>
    <t>28</t>
  </si>
  <si>
    <t>762595001</t>
  </si>
  <si>
    <t>Spojovací prostředky podlah a podkladových konstrukcí hřebíky, vruty</t>
  </si>
  <si>
    <t>-319332982</t>
  </si>
  <si>
    <t>29</t>
  </si>
  <si>
    <t>998762102</t>
  </si>
  <si>
    <t>Přesun hmot pro konstrukce tesařské  stanovený z hmotnosti přesunovaného materiálu vodorovná dopravní vzdálenost do 50 m v objektech výšky přes 6 do 12 m</t>
  </si>
  <si>
    <t>-531890222</t>
  </si>
  <si>
    <t>30</t>
  </si>
  <si>
    <t>998762181</t>
  </si>
  <si>
    <t>Přesun hmot pro konstrukce tesařské  stanovený z hmotnosti přesunovaného materiálu Příplatek k cenám za přesun prováděný bez použití mechanizace pro jakoukoliv výšku objektu</t>
  </si>
  <si>
    <t>-1809325051</t>
  </si>
  <si>
    <t>763</t>
  </si>
  <si>
    <t>Konstrukce suché výstavby</t>
  </si>
  <si>
    <t>31</t>
  </si>
  <si>
    <t>763111811</t>
  </si>
  <si>
    <t>Demontáž příček ze sádrokartonových desek  s nosnou konstrukcí z ocelových profilů jednoduchých, opláštění jednoduché</t>
  </si>
  <si>
    <t>-1600078506</t>
  </si>
  <si>
    <t>"311/312"4,055*(1,26+4,2+6,65)</t>
  </si>
  <si>
    <t>766</t>
  </si>
  <si>
    <t>Konstrukce truhlářské</t>
  </si>
  <si>
    <t>766691915</t>
  </si>
  <si>
    <t>Ostatní práce  vyvěšení nebo zavěšení křídel s případným uložením a opětovným zavěšením po provedení stavebních změn dřevěných dveřních, plochy přes 2 m2</t>
  </si>
  <si>
    <t>871496876</t>
  </si>
  <si>
    <t>"312"1</t>
  </si>
  <si>
    <t>776</t>
  </si>
  <si>
    <t>Podlahy povlakové</t>
  </si>
  <si>
    <t>33</t>
  </si>
  <si>
    <t>776111115</t>
  </si>
  <si>
    <t>Příprava podkladu broušení podlah stávajícího podkladu před litím stěrky</t>
  </si>
  <si>
    <t>-1888270892</t>
  </si>
  <si>
    <t>34</t>
  </si>
  <si>
    <t>776111116</t>
  </si>
  <si>
    <t>Příprava podkladu broušení podlah stávajícího podkladu pro odstranění lepidla (po starých krytinách)</t>
  </si>
  <si>
    <t>86908623</t>
  </si>
  <si>
    <t>776111311</t>
  </si>
  <si>
    <t>Příprava podkladu vysátí podlah</t>
  </si>
  <si>
    <t>1009882952</t>
  </si>
  <si>
    <t>36</t>
  </si>
  <si>
    <t>776121111</t>
  </si>
  <si>
    <t>Příprava podkladu penetrace vodou ředitelná na savý podklad (válečkováním) ředěná v poměru 1:3 podlah</t>
  </si>
  <si>
    <t>1980536279</t>
  </si>
  <si>
    <t>37</t>
  </si>
  <si>
    <t>776141112</t>
  </si>
  <si>
    <t>Příprava podkladu vyrovnání samonivelační stěrkou podlah min.pevnosti 20 MPa, tloušťky přes 3 do 5 mm</t>
  </si>
  <si>
    <t>384249529</t>
  </si>
  <si>
    <t>38</t>
  </si>
  <si>
    <t>776141113</t>
  </si>
  <si>
    <t>Příprava podkladu vyrovnání samonivelační stěrkou podlah min.pevnosti 20 MPa, tloušťky přes 5 do 8 mm</t>
  </si>
  <si>
    <t>98404744</t>
  </si>
  <si>
    <t>39</t>
  </si>
  <si>
    <t>776201812</t>
  </si>
  <si>
    <t>Demontáž povlakových podlahovin lepených ručně s podložkou</t>
  </si>
  <si>
    <t>456079476</t>
  </si>
  <si>
    <t>40</t>
  </si>
  <si>
    <t>776211111</t>
  </si>
  <si>
    <t>Montáž textilních podlahovin lepením pásů standardních</t>
  </si>
  <si>
    <t>-810088390</t>
  </si>
  <si>
    <t>41</t>
  </si>
  <si>
    <t>69751052</t>
  </si>
  <si>
    <t>koberec v rolích š 4m, všívaná strukturovaná smyčka, vlákno 750g/m2,100% Polyamide, zátěž 33, Cfl S1</t>
  </si>
  <si>
    <t>-132254093</t>
  </si>
  <si>
    <t>Poznámka k položce:
Dle standartů a požadavků Investora/uživatele
před montáží bude předložen vzorek k odsouhlasení</t>
  </si>
  <si>
    <t>567,7*1,1 'Přepočtené koeficientem množství</t>
  </si>
  <si>
    <t>42</t>
  </si>
  <si>
    <t>776411111</t>
  </si>
  <si>
    <t>Montáž soklíků lepením obvodových, výšky do 80 mm</t>
  </si>
  <si>
    <t>2045494875</t>
  </si>
  <si>
    <t>"104"2*7,3+2*8,8</t>
  </si>
  <si>
    <t>"107"2*7,3+2*9,4</t>
  </si>
  <si>
    <t>"304"2*7,4+2*9,5</t>
  </si>
  <si>
    <t>"305"4,8+9,6+7,4+7+3,7</t>
  </si>
  <si>
    <t>"307"2*7,4+2*12,3</t>
  </si>
  <si>
    <t>"309"2*8,1+2*8,8</t>
  </si>
  <si>
    <t>"311/312"2*7,9+2*16,3</t>
  </si>
  <si>
    <t>43</t>
  </si>
  <si>
    <t>69751204</t>
  </si>
  <si>
    <t>lišta kobercová 5,5 x 0,9 cm</t>
  </si>
  <si>
    <t>1585772487</t>
  </si>
  <si>
    <t>253,5*1,02 'Přepočtené koeficientem množství</t>
  </si>
  <si>
    <t>44</t>
  </si>
  <si>
    <t>439393957</t>
  </si>
  <si>
    <t>253,5*0,08 'Přepočtené koeficientem množství</t>
  </si>
  <si>
    <t>45</t>
  </si>
  <si>
    <t>998776102</t>
  </si>
  <si>
    <t>Přesun hmot pro podlahy povlakové  stanovený z hmotnosti přesunovaného materiálu vodorovná dopravní vzdálenost do 50 m v objektech výšky přes 6 do 12 m</t>
  </si>
  <si>
    <t>-1574345093</t>
  </si>
  <si>
    <t>46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</si>
  <si>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</si>
  <si>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</si>
  <si>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-1113219397</t>
  </si>
  <si>
    <t>47</t>
  </si>
  <si>
    <t>998776192</t>
  </si>
  <si>
    <t>Přesun hmot pro podlahy povlakové  stanovený z hmotnosti přesunovaného materiálu Příplatek k cenám za zvětšený přesun přes vymezenou největší dopravní vzdálenost do 100 m</t>
  </si>
  <si>
    <t>2084080674</t>
  </si>
  <si>
    <t>783</t>
  </si>
  <si>
    <t>Dokončovací práce - nátěry</t>
  </si>
  <si>
    <t>48</t>
  </si>
  <si>
    <t>783101203</t>
  </si>
  <si>
    <t>Příprava podkladu truhlářských konstrukcí před provedením nátěru broušení smirkovým papírem nebo plátnem jemné</t>
  </si>
  <si>
    <t>-1864076749</t>
  </si>
  <si>
    <t>49</t>
  </si>
  <si>
    <t>783101403</t>
  </si>
  <si>
    <t>Příprava podkladu truhlářských konstrukcí před provedením nátěru oprášení</t>
  </si>
  <si>
    <t>-2045005054</t>
  </si>
  <si>
    <t>50</t>
  </si>
  <si>
    <t>783106801</t>
  </si>
  <si>
    <t>Odstranění nátěrů z truhlářských konstrukcí obroušením</t>
  </si>
  <si>
    <t>-955841424</t>
  </si>
  <si>
    <t>Poznámka k položce:
Přesný rozsah oprav nátěrů stávajícího vestavěného nábytku bude určen dle dle stavu nábytku a požadavků investora</t>
  </si>
  <si>
    <t>Dřevěný vestavěný nábytek v učebnách - předpoklad</t>
  </si>
  <si>
    <t>"104"5</t>
  </si>
  <si>
    <t>"107"5</t>
  </si>
  <si>
    <t>"304"5</t>
  </si>
  <si>
    <t>"305"5</t>
  </si>
  <si>
    <t>"307"5</t>
  </si>
  <si>
    <t>"309"5</t>
  </si>
  <si>
    <t>"311/312"5</t>
  </si>
  <si>
    <t>51</t>
  </si>
  <si>
    <t>783122101</t>
  </si>
  <si>
    <t>Tmelení truhlářských konstrukcí lokální, včetně přebroušení tmelených míst rozsahu do 10% plochy, tmelem disperzním akrylátovým nebo latexovým</t>
  </si>
  <si>
    <t>-2077364777</t>
  </si>
  <si>
    <t>52</t>
  </si>
  <si>
    <t>783148211</t>
  </si>
  <si>
    <t>Lakovací nátěr truhlářských konstrukcí dvojnásobný s mezibroušením akryluretanový</t>
  </si>
  <si>
    <t>308778891</t>
  </si>
  <si>
    <t>53</t>
  </si>
  <si>
    <t>783168101</t>
  </si>
  <si>
    <t>Lazurovací nátěr truhlářských konstrukcí jednonásobný olejový</t>
  </si>
  <si>
    <t>-2067306587</t>
  </si>
  <si>
    <t>784</t>
  </si>
  <si>
    <t>Dokončovací práce - malby a tapety</t>
  </si>
  <si>
    <t>54</t>
  </si>
  <si>
    <t>784111003</t>
  </si>
  <si>
    <t>Oprášení (ometení) podkladu v místnostech výšky přes 3,80 do 5,00 m</t>
  </si>
  <si>
    <t>-281576984</t>
  </si>
  <si>
    <t>"104"69,53+4,055*(2*7,3+2*9,4)-(1,2*2+3*(1,65*2,5)+5)</t>
  </si>
  <si>
    <t>"107"65,41+4,055*(2*7,3+2*8,8)-(1,2*2+6*(1,65*2,5)+5)</t>
  </si>
  <si>
    <t>"304"70,83+4,055*(2*7,4+2*9,5)-(1,2*2+3*(1,65*2,5)+5)</t>
  </si>
  <si>
    <t>"305"68,21+4,055*(2*7+3,7+4,8+9,6+7,4)-(1,2*2+4*(1,65*2,5)+5)</t>
  </si>
  <si>
    <t>"307"93,82+4,055*(2*7,4+2*12,3)-(1,2*2+6*(1,65*2,5)+5)</t>
  </si>
  <si>
    <t>"309"69,9+4,055*(2*8,1+2*8,8)-(1,2*2+3*(1,65*2,5)+5)</t>
  </si>
  <si>
    <t>"311/312"130+4,055*(2*7,9+2*16,3)-(1,2*2+8*(1,65*2,5)+5)</t>
  </si>
  <si>
    <t>55</t>
  </si>
  <si>
    <t>784121003</t>
  </si>
  <si>
    <t>Oškrabání malby v místnostech výšky přes 3,80 do 5,00 m</t>
  </si>
  <si>
    <t>1806950909</t>
  </si>
  <si>
    <t>Lokální oškrábání nesoudržného malby - 50%</t>
  </si>
  <si>
    <t>0,5*m2_784111003</t>
  </si>
  <si>
    <t>56</t>
  </si>
  <si>
    <t>784161003</t>
  </si>
  <si>
    <t>Tmelení spar a rohů, šířky do 3 mm akrylátovým tmelem v místnostech výšky přes 3,80 do 5,00 m</t>
  </si>
  <si>
    <t>-1733797200</t>
  </si>
  <si>
    <t>"104"4*4,055+(2*7,3+2*9,4)</t>
  </si>
  <si>
    <t>"107"4*4,055+(2*7,3+2*8,8)</t>
  </si>
  <si>
    <t>"304"4*4,055+(2*7,4+2*9,5)</t>
  </si>
  <si>
    <t>"305"4*4,055+(2*7+3,7+4,8+9,6+7,4)</t>
  </si>
  <si>
    <t>"307"4*4,055+(2*7,4+2*12,3)</t>
  </si>
  <si>
    <t>"309"4*4,055+(2*8,1+2*8,8)</t>
  </si>
  <si>
    <t>"311/312"4*4,055+(2*7,9+2*16,3)</t>
  </si>
  <si>
    <t>57</t>
  </si>
  <si>
    <t>784161203</t>
  </si>
  <si>
    <t>Lokální vyrovnání podkladu sádrovou stěrkou, tloušťky do 3 mm, plochy do 0,1 m2 v místnostech výšky přes 3,80 do 5,00 m</t>
  </si>
  <si>
    <t>-1726354864</t>
  </si>
  <si>
    <t>Poznámka k položce:
- Bude účtováno dle skutečně provedených prací zapsaných ve stavebním deníku a odsouhlasených TDI</t>
  </si>
  <si>
    <t>Předpoklad - poškozená místa</t>
  </si>
  <si>
    <t>58</t>
  </si>
  <si>
    <t>784161213</t>
  </si>
  <si>
    <t>Lokální vyrovnání podkladu sádrovou stěrkou, tloušťky do 3 mm, plochy přes 0,1 do 0,25 m2 v místnostech výšky přes 3,80 do 5,00 m</t>
  </si>
  <si>
    <t>133103201</t>
  </si>
  <si>
    <t>59</t>
  </si>
  <si>
    <t>784161223</t>
  </si>
  <si>
    <t>Lokální vyrovnání podkladu sádrovou stěrkou, tloušťky do 3 mm, plochy přes 0,25 do 0,5 m2 v místnostech výšky přes 3,80 do 5,00 m</t>
  </si>
  <si>
    <t>-1739404975</t>
  </si>
  <si>
    <t>"104"3</t>
  </si>
  <si>
    <t>"107"3</t>
  </si>
  <si>
    <t>"304"3</t>
  </si>
  <si>
    <t>"305"3</t>
  </si>
  <si>
    <t>"307"3</t>
  </si>
  <si>
    <t>"309"3</t>
  </si>
  <si>
    <t>"311/312"3</t>
  </si>
  <si>
    <t>60</t>
  </si>
  <si>
    <t>784161233</t>
  </si>
  <si>
    <t>Lokální vyrovnání podkladu sádrovou stěrkou, tloušťky do 3 mm, plochy přes 0,5 do 1,0 m2 v místnostech výšky přes 3,80 do 5,00 m</t>
  </si>
  <si>
    <t>-1088401444</t>
  </si>
  <si>
    <t>"104"1</t>
  </si>
  <si>
    <t>"107"1</t>
  </si>
  <si>
    <t>61</t>
  </si>
  <si>
    <t>784161403</t>
  </si>
  <si>
    <t>Celoplošné vyrovnání podkladu sádrovou stěrkou, tloušťky do 3 mm vyhlazením v místnostech výšky přes 3,80 do 5,00 m</t>
  </si>
  <si>
    <t>-946721975</t>
  </si>
  <si>
    <t>Lokální - nesoudržné malby - 50%</t>
  </si>
  <si>
    <t>62</t>
  </si>
  <si>
    <t>784171101</t>
  </si>
  <si>
    <t>Zakrytí nemalovaných ploch (materiál ve specifikaci) včetně pozdějšího odkrytí podlah</t>
  </si>
  <si>
    <t>196782856</t>
  </si>
  <si>
    <t>63</t>
  </si>
  <si>
    <t>58124844</t>
  </si>
  <si>
    <t>fólie pro malířské potřeby zakrývací,  25µ,  4 x 5 m</t>
  </si>
  <si>
    <t>958511814</t>
  </si>
  <si>
    <t>567,7*1,05 'Přepočtené koeficientem množství</t>
  </si>
  <si>
    <t>64</t>
  </si>
  <si>
    <t>784171113</t>
  </si>
  <si>
    <t>Zakrytí nemalovaných ploch (materiál ve specifikaci) včetně pozdějšího odkrytí svislých ploch např. stěn, oken, dveří v místnostech výšky přes 3,80 do 5,00</t>
  </si>
  <si>
    <t>1415726888</t>
  </si>
  <si>
    <t>"104"(1,2*2+3*(1,65*2,5)+5)</t>
  </si>
  <si>
    <t>"107"(1,2*2+6*(1,65*2,5)+5)</t>
  </si>
  <si>
    <t>"304"(1,2*2+3*(1,65*2,5)+5)</t>
  </si>
  <si>
    <t>"305"(1,2*2+4*(1,65*2,5)+5)</t>
  </si>
  <si>
    <t>"307"(1,2*2+6*(1,65*2,5)+5)</t>
  </si>
  <si>
    <t>"309"(1,2*2+3*(1,65*2,5)+5)</t>
  </si>
  <si>
    <t>"311/312"(1,2*2+8*(1,65*2,5)+5)</t>
  </si>
  <si>
    <t>65</t>
  </si>
  <si>
    <t>680833099</t>
  </si>
  <si>
    <t>187,925*1,05 'Přepočtené koeficientem množství</t>
  </si>
  <si>
    <t>66</t>
  </si>
  <si>
    <t>784171123</t>
  </si>
  <si>
    <t>Zakrytí nemalovaných ploch (materiál ve specifikaci) včetně pozdějšího odkrytí konstrukcí nebo samostatných prvků např. schodišť, nábytku, radiátorů, zábradlí v místnostech výšky přes 3,80 do 5,00</t>
  </si>
  <si>
    <t>80103720</t>
  </si>
  <si>
    <t>"104"3*1,65</t>
  </si>
  <si>
    <t>"107"6*1,65</t>
  </si>
  <si>
    <t>"304"3*1,65</t>
  </si>
  <si>
    <t>"305"4*1,65</t>
  </si>
  <si>
    <t>"307"6*1,65</t>
  </si>
  <si>
    <t>"309"3*1,65</t>
  </si>
  <si>
    <t>"311/312"8*1,65</t>
  </si>
  <si>
    <t>67</t>
  </si>
  <si>
    <t>-1045799998</t>
  </si>
  <si>
    <t>54,45*1,05 'Přepočtené koeficientem množství</t>
  </si>
  <si>
    <t>68</t>
  </si>
  <si>
    <t>784181103</t>
  </si>
  <si>
    <t>Penetrace podkladu jednonásobná základní akrylátová v místnostech výšky přes 3,80 do 5,00 m</t>
  </si>
  <si>
    <t>-603047946</t>
  </si>
  <si>
    <t>69</t>
  </si>
  <si>
    <t>784191003</t>
  </si>
  <si>
    <t>Čištění vnitřních ploch hrubý úklid po provedení malířských prací omytím oken dvojitých nebo zdvojených</t>
  </si>
  <si>
    <t>-1034730700</t>
  </si>
  <si>
    <t>"104"3*(1,65*2,5)</t>
  </si>
  <si>
    <t>"107"6*(1,65*2,5)</t>
  </si>
  <si>
    <t>"304"3*(1,65*2,5)</t>
  </si>
  <si>
    <t>"305"4*(1,65*2,5)</t>
  </si>
  <si>
    <t>"307"6*(1,65*2,5)</t>
  </si>
  <si>
    <t>"309"3*(1,65*2,5)</t>
  </si>
  <si>
    <t>"311/312"8*(1,65*2,5)</t>
  </si>
  <si>
    <t>70</t>
  </si>
  <si>
    <t>784191005</t>
  </si>
  <si>
    <t>Čištění vnitřních ploch hrubý úklid po provedení malířských prací omytím dveří nebo vrat</t>
  </si>
  <si>
    <t>1843059050</t>
  </si>
  <si>
    <t>"104"1,2*2</t>
  </si>
  <si>
    <t>"107"1,2*2</t>
  </si>
  <si>
    <t>"304"1,2*2</t>
  </si>
  <si>
    <t>"305"1,2*2</t>
  </si>
  <si>
    <t>"307"1,2*2</t>
  </si>
  <si>
    <t>"309"1,2*2</t>
  </si>
  <si>
    <t>"311/312"1,2*2</t>
  </si>
  <si>
    <t>71</t>
  </si>
  <si>
    <t>784191007</t>
  </si>
  <si>
    <t>Čištění vnitřních ploch hrubý úklid po provedení malířských prací omytím podlah</t>
  </si>
  <si>
    <t>-1445809550</t>
  </si>
  <si>
    <t>72</t>
  </si>
  <si>
    <t>784221103</t>
  </si>
  <si>
    <t>Malby z malířských směsí otěruvzdorných za sucha dvojnásobné, bílé za sucha otěruvzdorné dobře v místnostech výšky přes 3,80 do 5,00 m</t>
  </si>
  <si>
    <t>952871265</t>
  </si>
  <si>
    <t>73</t>
  </si>
  <si>
    <t>784221153</t>
  </si>
  <si>
    <t>Malby z malířských směsí otěruvzdorných za sucha Příplatek k cenám dvojnásobných maleb na tónovacích automatech, v odstínu středně sytém</t>
  </si>
  <si>
    <t>1522662906</t>
  </si>
  <si>
    <t>HZS</t>
  </si>
  <si>
    <t>Hodinové zúčtovací sazby</t>
  </si>
  <si>
    <t>74</t>
  </si>
  <si>
    <t>HZS2111</t>
  </si>
  <si>
    <t>Hodinové zúčtovací sazby profesí PSV  provádění stavebních konstrukcí tesař</t>
  </si>
  <si>
    <t>512</t>
  </si>
  <si>
    <t>1474160285</t>
  </si>
  <si>
    <t>75</t>
  </si>
  <si>
    <t>HZS2311</t>
  </si>
  <si>
    <t>Hodinové zúčtovací sazby profesí PSV  úpravy povrchů a podlahy malíř, natěrač, lakýrník</t>
  </si>
  <si>
    <t>-189847214</t>
  </si>
  <si>
    <t>76</t>
  </si>
  <si>
    <t>HZS2331</t>
  </si>
  <si>
    <t>Hodinové zúčtovací sazby profesí PSV  úpravy povrchů a podlahy podlahář</t>
  </si>
  <si>
    <t>-337336739</t>
  </si>
  <si>
    <t>77</t>
  </si>
  <si>
    <t>HZS2491</t>
  </si>
  <si>
    <t>Hodinové zúčtovací sazby profesí PSV zednické výpomoci a pomocné práce PSV dělník zednických výpomocí</t>
  </si>
  <si>
    <t>CS ÚRS 2017 02</t>
  </si>
  <si>
    <t>-491780999</t>
  </si>
  <si>
    <t>78</t>
  </si>
  <si>
    <t>HZS2492</t>
  </si>
  <si>
    <t>Hodinové zúčtovací sazby profesí PSV  zednické výpomoci a pomocné práce PSV pomocný dělník PSV</t>
  </si>
  <si>
    <t>-1682566033</t>
  </si>
  <si>
    <t>TI 01 - EI - Instalace nových audio-vizuálních zařízení</t>
  </si>
  <si>
    <t>Veškeré vybavení bude před dodávkou a montáži vyvzorkováno (např. formou katalogových listů) a předloženo pro odsouhlasení investorem a uživatelem stavby. Přesné umístění nového zařízení/vybavení a napojovací místa budou specifikovány při realizaci investorem/uživatelem Z důvodu nezpracování přesné PD se mohou některé výměry a typy položek lišit oproti skutečnosti při realizaci. např.: množství a typy kabeláže a stím spojené práce a výkony. Tyto případné rozdíli/rozpory budou řešeny a odsouhlasovány při realizaci stavby za přítomností způsobilé osoby ze strany investora, či TDI.</t>
  </si>
  <si>
    <t xml:space="preserve">    998 - Přesun hmot</t>
  </si>
  <si>
    <t xml:space="preserve">    741 - Elektroinstalace - silnoproud</t>
  </si>
  <si>
    <t xml:space="preserve">    742 - Elektroinstalace - slaboproud</t>
  </si>
  <si>
    <t>OST - Ostatní</t>
  </si>
  <si>
    <t>612325121</t>
  </si>
  <si>
    <t>Vápenocementová omítka rýh štuková ve stěnách, šířky rýhy do 150 mm</t>
  </si>
  <si>
    <t>481083108</t>
  </si>
  <si>
    <t>0,07*20</t>
  </si>
  <si>
    <t>0,05*195</t>
  </si>
  <si>
    <t>973031616</t>
  </si>
  <si>
    <t>Vysekání výklenků nebo kapes ve zdivu z cihel  na maltu vápennou nebo vápenocementovou kapes pro špalíky a krabice, velikosti do 100x100x50 mm</t>
  </si>
  <si>
    <t>-1241908479</t>
  </si>
  <si>
    <t>974031132</t>
  </si>
  <si>
    <t>Vysekání rýh ve zdivu cihelném na maltu vápennou nebo vápenocementovou  do hl. 50 mm a šířky do 70 mm</t>
  </si>
  <si>
    <t>-1886304916</t>
  </si>
  <si>
    <t>974082113</t>
  </si>
  <si>
    <t>Vysekání rýh pro vodiče  v omítce vápenné nebo vápenocementové stěn, šířky do 50 mm</t>
  </si>
  <si>
    <t>1560941923</t>
  </si>
  <si>
    <t>1979749901</t>
  </si>
  <si>
    <t>-1931362722</t>
  </si>
  <si>
    <t>0,59*5 'Přepočtené koeficientem množství</t>
  </si>
  <si>
    <t>-1851850237</t>
  </si>
  <si>
    <t>-1884295637</t>
  </si>
  <si>
    <t>997013803</t>
  </si>
  <si>
    <t>Poplatek za uložení stavebního odpadu na skládce (skládkovné) cihelného zatříděného do Katalogu odpadů pod kódem 170 102</t>
  </si>
  <si>
    <t>-827414690</t>
  </si>
  <si>
    <t>0,59*0,8 'Přepočtené koeficientem množství</t>
  </si>
  <si>
    <t>712483202</t>
  </si>
  <si>
    <t>0,59*0,2 'Přepočtené koeficientem množství</t>
  </si>
  <si>
    <t>998</t>
  </si>
  <si>
    <t>Přesun hmot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</si>
  <si>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</si>
  <si>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</si>
  <si>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1429746525</t>
  </si>
  <si>
    <t>998018011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</si>
  <si>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</si>
  <si>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-1672743127</t>
  </si>
  <si>
    <t>741</t>
  </si>
  <si>
    <t>Elektroinstalace - silnoproud</t>
  </si>
  <si>
    <t>741110501</t>
  </si>
  <si>
    <t>Montáž lišt a kanálků elektroinstalačních se spojkami, ohyby a rohy a s nasunutím do krabic protahovacích, šířky do 60 mm</t>
  </si>
  <si>
    <t>-1114620376</t>
  </si>
  <si>
    <t>"107"10</t>
  </si>
  <si>
    <t>"305"15</t>
  </si>
  <si>
    <t>"309"15</t>
  </si>
  <si>
    <t>"312"10</t>
  </si>
  <si>
    <t>34571010</t>
  </si>
  <si>
    <t>lišta elektroinstalační vkládací 18 x 13</t>
  </si>
  <si>
    <t>-1702140430</t>
  </si>
  <si>
    <t>741112001</t>
  </si>
  <si>
    <t>Montáž krabic elektroinstalačních bez napojení na trubky a lišty, demontáže a montáže víčka a přístroje protahovacích nebo odbočných zapuštěných plastových kruhových</t>
  </si>
  <si>
    <t>756423498</t>
  </si>
  <si>
    <t>"104"2</t>
  </si>
  <si>
    <t>"107"2</t>
  </si>
  <si>
    <t>"305"6</t>
  </si>
  <si>
    <t>"309"6</t>
  </si>
  <si>
    <t>"312"2</t>
  </si>
  <si>
    <t>34571519</t>
  </si>
  <si>
    <t>krabice univerzální odbočná z PH s víčkem, D 73,5 mm x 43 mm</t>
  </si>
  <si>
    <t>-1861573410</t>
  </si>
  <si>
    <t>741112061</t>
  </si>
  <si>
    <t>Montáž krabic elektroinstalačních bez napojení na trubky a lišty, demontáže a montáže víčka a přístroje přístrojových zapuštěných plastových kruhových</t>
  </si>
  <si>
    <t>-997027095</t>
  </si>
  <si>
    <t>"104"4</t>
  </si>
  <si>
    <t>"107"6</t>
  </si>
  <si>
    <t>"304"4</t>
  </si>
  <si>
    <t>"305"4+12</t>
  </si>
  <si>
    <t>"307"6</t>
  </si>
  <si>
    <t>"309"4+12</t>
  </si>
  <si>
    <t>"312"6+2</t>
  </si>
  <si>
    <t>34571512</t>
  </si>
  <si>
    <t>krabice přístrojová instalační 500 V, 71x71x42mm</t>
  </si>
  <si>
    <t>1963056600</t>
  </si>
  <si>
    <t>741122016</t>
  </si>
  <si>
    <t>Montáž kabelů měděných bez ukončení uložených pod omítku plných kulatých (CYKY), počtu a průřezu žil 3x2,5 až 6 mm2</t>
  </si>
  <si>
    <t>1786429274</t>
  </si>
  <si>
    <t>"104"15</t>
  </si>
  <si>
    <t>"107"30</t>
  </si>
  <si>
    <t>"304"15</t>
  </si>
  <si>
    <t>"305"45</t>
  </si>
  <si>
    <t>"307"15</t>
  </si>
  <si>
    <t>"309"45</t>
  </si>
  <si>
    <t>"312"30</t>
  </si>
  <si>
    <t>34111036</t>
  </si>
  <si>
    <t>kabel silový s Cu jádrem 1 kV 3x2,5mm2</t>
  </si>
  <si>
    <t>1228015096</t>
  </si>
  <si>
    <t>195*1,02 'Přepočtené koeficientem množství</t>
  </si>
  <si>
    <t>741122032</t>
  </si>
  <si>
    <t>Montáž kabelů měděných bez ukončení uložených pod omítku plných kulatých (CYKY), počtu a průřezu žil 5x4 až 6 mm2</t>
  </si>
  <si>
    <t>-652416126</t>
  </si>
  <si>
    <t>34111098</t>
  </si>
  <si>
    <t>kabel silový s Cu jádrem 1 kV 5x4mm2</t>
  </si>
  <si>
    <t>953801710</t>
  </si>
  <si>
    <t>20*1,02 'Přepočtené koeficientem množství</t>
  </si>
  <si>
    <t>741122211</t>
  </si>
  <si>
    <t>Montáž kabelů měděných bez ukončení uložených volně nebo v liště plných kulatých (CYKY) počtu a průřezu žil 3x1,5 až 6 mm2</t>
  </si>
  <si>
    <t>-252060770</t>
  </si>
  <si>
    <t>184238361</t>
  </si>
  <si>
    <t>65*1,02 'Přepočtené koeficientem množství</t>
  </si>
  <si>
    <t>741210001</t>
  </si>
  <si>
    <t>Montáž rozvodnic oceloplechových nebo plastových bez zapojení vodičů běžných, hmotnosti do 20 kg</t>
  </si>
  <si>
    <t>88496634</t>
  </si>
  <si>
    <t>35713101</t>
  </si>
  <si>
    <t>rozvodnice nástěnná, neprůhledné dveře, 1 řada, šířka 8 modulárních jednotek</t>
  </si>
  <si>
    <t>475010483</t>
  </si>
  <si>
    <t>741310003</t>
  </si>
  <si>
    <t>Montáž spínačů jedno nebo dvoupólových nástěnných se zapojením vodičů, pro prostředí normální vypínačů, řazení 2-dvoupólových</t>
  </si>
  <si>
    <t>351807034</t>
  </si>
  <si>
    <t>345355150b</t>
  </si>
  <si>
    <t>spínač jednopólový 10A bílý, slonová kost</t>
  </si>
  <si>
    <t>695796947</t>
  </si>
  <si>
    <t>741313004</t>
  </si>
  <si>
    <t>Montáž zásuvek domovních se zapojením vodičů bezšroubové připojení polozapuštěných nebo zapuštěných 10/16 A, provedení 2x (2P + PE) dvojnásobná šikmá</t>
  </si>
  <si>
    <t>1339252529</t>
  </si>
  <si>
    <t>"312"6</t>
  </si>
  <si>
    <t>34555124</t>
  </si>
  <si>
    <t>zásuvka 2násobná 16A ostatní barvy</t>
  </si>
  <si>
    <t>1756664721</t>
  </si>
  <si>
    <t>741320105</t>
  </si>
  <si>
    <t>Montáž jističů se zapojením vodičů jednopólových nn do 25 A ve skříni</t>
  </si>
  <si>
    <t>1596102555</t>
  </si>
  <si>
    <t>"poddružný rozvaděč - 309"4</t>
  </si>
  <si>
    <t>35822111</t>
  </si>
  <si>
    <t>jistič 1pólový-charakteristika B 16A</t>
  </si>
  <si>
    <t>-1859602767</t>
  </si>
  <si>
    <t>35822109</t>
  </si>
  <si>
    <t>jistič 1pólový-charakteristika B 10A</t>
  </si>
  <si>
    <t>-955155166</t>
  </si>
  <si>
    <t>741321033</t>
  </si>
  <si>
    <t>Montáž proudových chráničů se zapojením vodičů čtyřpólových nn do 25 A ve skříni</t>
  </si>
  <si>
    <t>1327370295</t>
  </si>
  <si>
    <t>35889206</t>
  </si>
  <si>
    <t>chránič proudový 4pólový 25A pracovního proudu 0.03 A</t>
  </si>
  <si>
    <t>1340241919</t>
  </si>
  <si>
    <t>741810002</t>
  </si>
  <si>
    <t>Zkoušky a prohlídky elektrických rozvodů a zařízení celková prohlídka a vyhotovení revizní zprávy pro objem montážních prací přes 100 do 500 tis. Kč</t>
  </si>
  <si>
    <t>-1389483366</t>
  </si>
  <si>
    <t>998741102</t>
  </si>
  <si>
    <t>Přesun hmot pro silnoproud stanovený z hmotnosti přesunovaného materiálu vodorovná dopravní vzdálenost do 50 m v objektech výšky přes 6 do 12 m</t>
  </si>
  <si>
    <t>-1936573848</t>
  </si>
  <si>
    <t>998741181</t>
  </si>
  <si>
    <t>Přesun hmot pro silnoproud stanovený z hmotnosti přesunovaného materiálu Příplatek k ceně za přesun prováděný bez použití mechanizace pro jakoukoliv výšku objektu</t>
  </si>
  <si>
    <t>2144645521</t>
  </si>
  <si>
    <t>998741192</t>
  </si>
  <si>
    <t>Přesun hmot pro silnoproud stanovený z hmotnosti přesunovaného materiálu Příplatek k ceně za zvětšený přesun přes vymezenou největší dopravní vzdálenost do 100 m</t>
  </si>
  <si>
    <t>160471084</t>
  </si>
  <si>
    <t>742</t>
  </si>
  <si>
    <t>Elektroinstalace - slaboproud</t>
  </si>
  <si>
    <t>742110005</t>
  </si>
  <si>
    <t>Montáž trubek elektroinstalačních plastových ohebných uložených v podlaze</t>
  </si>
  <si>
    <t>951252649</t>
  </si>
  <si>
    <t>34571152</t>
  </si>
  <si>
    <t>trubka elektroinstalační ohebná z PH, D 16/21,2 mm</t>
  </si>
  <si>
    <t>977925025</t>
  </si>
  <si>
    <t>65*1,05 'Přepočtené koeficientem množství</t>
  </si>
  <si>
    <t>742110041</t>
  </si>
  <si>
    <t>Montáž  lišt elektroinstalačních vkládacích</t>
  </si>
  <si>
    <t>-737507022</t>
  </si>
  <si>
    <t>79777439</t>
  </si>
  <si>
    <t>742121001</t>
  </si>
  <si>
    <t>Montáž kabelů sdělovacích pro vnitřní rozvody počtu žil do 15</t>
  </si>
  <si>
    <t>-441989267</t>
  </si>
  <si>
    <t>34121015</t>
  </si>
  <si>
    <t>kabel sdělovací s Cu jádrem 4x2x0,5mm</t>
  </si>
  <si>
    <t>699536746</t>
  </si>
  <si>
    <t>742330041</t>
  </si>
  <si>
    <t>Montáž strukturované kabeláže zásuvek datových pod omítku, do nábytku, do parapetního žlabu nebo podlahové krabice jednozásuvky</t>
  </si>
  <si>
    <t>1706700073</t>
  </si>
  <si>
    <t>37451241</t>
  </si>
  <si>
    <t>zásuvka data 1xRJ45 bílá</t>
  </si>
  <si>
    <t>420876095</t>
  </si>
  <si>
    <t>742330042</t>
  </si>
  <si>
    <t>Montáž strukturované kabeláže zásuvek datových pod omítku, do nábytku, do parapetního žlabu nebo podlahové krabice dvouzásuvky</t>
  </si>
  <si>
    <t>1706865907</t>
  </si>
  <si>
    <t>"305"12</t>
  </si>
  <si>
    <t>"309"12</t>
  </si>
  <si>
    <t>37451241-2</t>
  </si>
  <si>
    <t>-2103470082</t>
  </si>
  <si>
    <t>742330051</t>
  </si>
  <si>
    <t>Montáž strukturované kabeláže zásuvek datových popis portu zásuvky</t>
  </si>
  <si>
    <t>184617948</t>
  </si>
  <si>
    <t>"305"1+2*12</t>
  </si>
  <si>
    <t>"309"1+2*12</t>
  </si>
  <si>
    <t>742410063</t>
  </si>
  <si>
    <t>Montáž rozhlasu reproduktoru nástěnného</t>
  </si>
  <si>
    <t>63054763</t>
  </si>
  <si>
    <t>"312, 307, 304, 104, 107, 305, 309"7</t>
  </si>
  <si>
    <t>003</t>
  </si>
  <si>
    <t>Reproduktory</t>
  </si>
  <si>
    <t>sada</t>
  </si>
  <si>
    <t>-1055419033</t>
  </si>
  <si>
    <t>Poznámka k položce:
Typ zařízení: Sada 2ks dvoupásmových nástěnných reproduktorů
Zesilovač: vestavěný stereofonní o výkonu min. 2 x 30W 
Uchycení: stěna
Regulace: separátní pro hlasitost, basy a výšky
Vstupy: jack, svorky
Reproduktory mají 5,25" basový reproduktor a 1" výškový reproduktor, oba se stíněním proti magnetickému vyzařování. Reproduktor se zesilovačem má symetrické linkové vstupy (Euro blok), nesymetrické vstupy (CINCH) a mini stereo jack, separátní regulaci pro hlasitost, basy a výšky, indikaci přebuzení (CLIP). Součástí balení je úchyt na stěnu, 3m propojovací kabel mezi reproduktory a 3m síťový přívodní kabel.</t>
  </si>
  <si>
    <t>"312, 307, 304, 104, 107"5</t>
  </si>
  <si>
    <t>003a</t>
  </si>
  <si>
    <t>Reproduktory k interaktivním tabulím</t>
  </si>
  <si>
    <t>-926756919</t>
  </si>
  <si>
    <t>Poznámka k položce:
Sestava 2ks 2pásmový reproboxů, aktivní + pasivní, výkon 2x30W, 2 linkové vstupy, vč. IR dálkového ovládání, RS-232, černý, vč. zákl. U držáků, bílá barva. Záruka: 24 měs. Součástí balení je úchyt na stěnu, 3m propojovací kabel mezi reproduktory a 3m síťový přívodní kabel.</t>
  </si>
  <si>
    <t>"305, 309"2</t>
  </si>
  <si>
    <t>742430031</t>
  </si>
  <si>
    <t>Montáž audiovizuální techniky kabelu HDMI protažením a se zakončením v zásuvce nebo krabici</t>
  </si>
  <si>
    <t>-1344059512</t>
  </si>
  <si>
    <t>742430001</t>
  </si>
  <si>
    <t>Montáž audiovizuální techniky projektoru včetně držáku a uchycením na strop nebo na stěnu</t>
  </si>
  <si>
    <t>-1497032896</t>
  </si>
  <si>
    <t>"312, 307, 304, 305, 309, 104, 107"7</t>
  </si>
  <si>
    <t>001</t>
  </si>
  <si>
    <t>Dataprojektor</t>
  </si>
  <si>
    <t>-315425418</t>
  </si>
  <si>
    <t xml:space="preserve">Poznámka k položce:
Technologie: DLP, osvětlení laser a LED
Podpora 3D: NENativní rozlišení: 1280x800 
Svítivost: 3500 ANSI lm
Životnost lampy v provozu při 3500 lm: 20000 hodin
Kontrast: 20 000:1
Reproduktor: ANO, 16W
Vstup: HDMI 2x
ZOOM: 1.5x optický 
Vybavení: HDMI kabel 15 m
Drzak dataprojektoru
Limitní jednotková cena s DPH:  2892 Kč 
Typ: univerzální stropní držák
Nosnost: 15 kg 
Náklon: +/-15°
 Otáčení: 360°
Upevnění dataprojektoru: pomocí min. tří nastavitelných kovových ramen
</t>
  </si>
  <si>
    <t>001b</t>
  </si>
  <si>
    <t>Datový projektor k Interaktivní tabuli</t>
  </si>
  <si>
    <t>-1695823414</t>
  </si>
  <si>
    <t xml:space="preserve">Poznámka k položce:
Datový projektor s optikou pro ultra krátkou projekční vzdálenost, svítivost 3500 ANSI/LM, LCD technologie, lampa s životností až 9 000 hodin (v ECO režimu), nativní rozlišení WXGA, poměr stran 16:10, kontrast 14 000:1, Projekční poměr 0,28:1. Konektivita: RS-232C, MHL, Ethernet, vstup pro mikrofon, VGA vstup (2x), Audiovýstup, stereofonní konektor mini-jack, USB 2.0 typu A, VGA výstup, Audiovstup, stereofonní konektor mini-jack (3x), HDMI vstup (3x), USB 2.0 typu B. Zabudovaný reproduktor. Záruka: 36 měs. (lampa 2000 provozních hod.)
</t>
  </si>
  <si>
    <t>742430011</t>
  </si>
  <si>
    <t>Montáž audiovizuální techniky elektrického plátna/interaktivní tabule upevněného na zeď</t>
  </si>
  <si>
    <t>-1627395287</t>
  </si>
  <si>
    <t>002</t>
  </si>
  <si>
    <t>Elektricke motorove platno</t>
  </si>
  <si>
    <t>934345258</t>
  </si>
  <si>
    <t xml:space="preserve">Poznámka k položce:
Typ plátna: elektrické, motorové 
Typ projekce: přední
Viditelná plocha: 236x133cm  s poměrem 16:9
Povrch: bílý
Ovládání: dálkové, součást dodávky 
</t>
  </si>
  <si>
    <t>002b</t>
  </si>
  <si>
    <t>Interaktivní tabule</t>
  </si>
  <si>
    <t>1174456553</t>
  </si>
  <si>
    <t>Poznámka k položce:
Interaktivní tabule pro přední projekci. Ovládání tabule dotykem s možností psaní a ovládání jak dotykem, tak popisovačem (perem). 4-kamerová snímací technologie pro přesný dotyk. Umožňovat práci 2 studentů současně - 4 současné dotyky pro ovládání i psaní, ovládání gesty. V dodávce dvě pera (pasivní, bezbateriová, bezúdržbová). Součástí tabule je aktivní panel řešící přepínání aktivit - ovládání/psaní s možností volby barvy popisovače/mazání/kalibrace plochy/virtuální klávesnice. Velikost aktivní plochy 188 x 117,3 cm s poměrem stran 16:10. Záruka: 60 měs</t>
  </si>
  <si>
    <t>742430021</t>
  </si>
  <si>
    <t>Montáž audiovizuální techniky dvouzásuvky pro reproduktory</t>
  </si>
  <si>
    <t>1484912143</t>
  </si>
  <si>
    <t>Pol27</t>
  </si>
  <si>
    <t>HDMI zásuvka</t>
  </si>
  <si>
    <t>ks</t>
  </si>
  <si>
    <t>-366538396</t>
  </si>
  <si>
    <t>Pol31</t>
  </si>
  <si>
    <t>Sound zásuvka</t>
  </si>
  <si>
    <t>1311383135</t>
  </si>
  <si>
    <t>Pol32</t>
  </si>
  <si>
    <t>Sound kabel do 15m vč.zakončení</t>
  </si>
  <si>
    <t>482947818</t>
  </si>
  <si>
    <t>Pol33</t>
  </si>
  <si>
    <t>USB zásuvka</t>
  </si>
  <si>
    <t>-763791663</t>
  </si>
  <si>
    <t>Pol34</t>
  </si>
  <si>
    <t>USB kabel do 15m vč.konektorů</t>
  </si>
  <si>
    <t>91857408</t>
  </si>
  <si>
    <t>998742102</t>
  </si>
  <si>
    <t>Přesun hmot pro slaboproud stanovený z hmotnosti přesunovaného materiálu vodorovná dopravní vzdálenost do 50 m v objektech výšky přes 6 do 12 m</t>
  </si>
  <si>
    <t>-2025983084</t>
  </si>
  <si>
    <t>998742181</t>
  </si>
  <si>
    <t>Přesun hmot pro slaboproud stanovený z hmotnosti přesunovaného materiálu Příplatek k ceně za přesun prováděný bez použití mechanizace pro jakoukoliv výšku objektu</t>
  </si>
  <si>
    <t>-1700038209</t>
  </si>
  <si>
    <t>998742192</t>
  </si>
  <si>
    <t>Přesun hmot pro slaboproud stanovený z hmotnosti přesunovaného materiálu Příplatek k ceně za zvětšený přesun přes vymezenou největší dopravní vzdálenost do 100 m</t>
  </si>
  <si>
    <t>224715475</t>
  </si>
  <si>
    <t>766699311</t>
  </si>
  <si>
    <t>Montáž ostatních truhlářských konstrukcí  školních tabulí jednodílných</t>
  </si>
  <si>
    <t>1896802463</t>
  </si>
  <si>
    <t>"312, 307, 304, 305, 309, 104, 107,105"8</t>
  </si>
  <si>
    <t>004</t>
  </si>
  <si>
    <t>Pylonová tabule</t>
  </si>
  <si>
    <t>-666151879</t>
  </si>
  <si>
    <t>Poznámka k položce:
Posluchárenská dvojitá tabule na pylonovém stojanu s posuvným mechanismem. Magnetická popisná plocha bílá (pro popis fixem). Spodní hrana tabulové plochy je opatřena ochrannou lištou proti stékání nečistot a na odkládání psacích potřeb. 
Rozsah výškového posunu:  135 cm
Šířka tabule: 300 cm
Výška tabule: 120 cm
Výška tabule včetně stojanu: 290 cm
Provedení: pylonový zvedací systém
Povrch tabule: bílý pro popis fixem</t>
  </si>
  <si>
    <t>998766102</t>
  </si>
  <si>
    <t>Přesun hmot pro konstrukce truhlářské stanovený z hmotnosti přesunovaného materiálu vodorovná dopravní vzdálenost do 50 m v objektech výšky přes 6 do 12 m</t>
  </si>
  <si>
    <t>560146242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</si>
  <si>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</si>
  <si>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</si>
  <si>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-1958973710</t>
  </si>
  <si>
    <t>998766192</t>
  </si>
  <si>
    <t>Přesun hmot pro konstrukce truhlářské stanovený z hmotnosti přesunovaného materiálu Příplatek k ceně za zvětšený přesun přes vymezenou největší dopravní vzdálenost do 100 m</t>
  </si>
  <si>
    <t>-431009101</t>
  </si>
  <si>
    <t>210990011.1</t>
  </si>
  <si>
    <t>demontáže</t>
  </si>
  <si>
    <t>-516393322</t>
  </si>
  <si>
    <t>Poznámka k položce:
Předpokládané práce spojené s rekonstrukcí objektu - bude účtováno dle skutečně provedených prací odsouhlasených TDI a zápisem v SD</t>
  </si>
  <si>
    <t>HZS2221</t>
  </si>
  <si>
    <t>Hodinové zúčtovací sazby profesí PSV provádění stavebních instalací elektrikář</t>
  </si>
  <si>
    <t>-2015317069</t>
  </si>
  <si>
    <t>Poznámka k položce:
Nepředvídatelné práce spojené s rekonstrukcí objektu - bude účtováno dle skutečně provedených prací odsouhlasených TDI a zápisem v SD</t>
  </si>
  <si>
    <t>-1561101149</t>
  </si>
  <si>
    <t>Hodinové zúčtovací sazby profesí PSV zednické výpomoci a pomocné práce PSV pomocný dělník PSV</t>
  </si>
  <si>
    <t>1955649720</t>
  </si>
  <si>
    <t>OST</t>
  </si>
  <si>
    <t>Ostatní</t>
  </si>
  <si>
    <t>79</t>
  </si>
  <si>
    <t>900001.1</t>
  </si>
  <si>
    <t>Dokumentace skutečného provedení</t>
  </si>
  <si>
    <t>262144</t>
  </si>
  <si>
    <t>-651360904</t>
  </si>
  <si>
    <t>80</t>
  </si>
  <si>
    <t>900001.3</t>
  </si>
  <si>
    <t>doprava dodávek</t>
  </si>
  <si>
    <t>%</t>
  </si>
  <si>
    <t>-427369840</t>
  </si>
  <si>
    <t>Poznámka k položce:
Z celkové částky bez ostatních nákladů a HZS</t>
  </si>
  <si>
    <t>81</t>
  </si>
  <si>
    <t>900001.4</t>
  </si>
  <si>
    <t>materiál podružný</t>
  </si>
  <si>
    <t>1003910319</t>
  </si>
  <si>
    <t>82</t>
  </si>
  <si>
    <t>900001.5</t>
  </si>
  <si>
    <t>PPV pro elektromontáže</t>
  </si>
  <si>
    <t>2094471943</t>
  </si>
  <si>
    <t>Poznámka k položce:
Z celkové částky bez ostatních nákladů a HZS
PPV - Pomocné práce a výroba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</si>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</sst>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sz val="8"/>
      <color rgb="FF000000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7" xfId="0" applyFont="1" applyBorder="1" applyAlignment="1" applyProtection="1">
      <alignment horizontal="center" vertical="center"/>
      <protection/>
    </xf>
    <xf numFmtId="49" fontId="39" fillId="0" borderId="27" xfId="0" applyNumberFormat="1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left" vertical="center" wrapText="1"/>
      <protection/>
    </xf>
    <xf numFmtId="0" fontId="39" fillId="0" borderId="27" xfId="0" applyFont="1" applyBorder="1" applyAlignment="1" applyProtection="1">
      <alignment horizontal="center" vertical="center" wrapText="1"/>
      <protection/>
    </xf>
    <xf numFmtId="167" fontId="39" fillId="0" borderId="27" xfId="0" applyNumberFormat="1" applyFont="1" applyBorder="1" applyAlignment="1" applyProtection="1">
      <alignment vertical="center"/>
      <protection/>
    </xf>
    <xf numFmtId="4" fontId="39" fillId="3" borderId="27" xfId="0" applyNumberFormat="1" applyFont="1" applyFill="1" applyBorder="1" applyAlignment="1" applyProtection="1">
      <alignment vertical="center"/>
      <protection locked="0"/>
    </xf>
    <xf numFmtId="4" fontId="39" fillId="0" borderId="27" xfId="0" applyNumberFormat="1" applyFont="1" applyBorder="1" applyAlignment="1" applyProtection="1">
      <alignment vertical="center"/>
      <protection/>
    </xf>
    <xf numFmtId="0" fontId="39" fillId="0" borderId="4" xfId="0" applyFont="1" applyBorder="1" applyAlignment="1">
      <alignment vertical="center"/>
    </xf>
    <xf numFmtId="0" fontId="39" fillId="3" borderId="2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29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32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34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34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21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85.5" customHeight="1">
      <c r="B20" s="28"/>
      <c r="C20" s="29"/>
      <c r="D20" s="29"/>
      <c r="E20" s="44" t="s">
        <v>39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41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42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43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44</v>
      </c>
      <c r="E26" s="54"/>
      <c r="F26" s="55" t="s">
        <v>45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46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47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48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49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50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51</v>
      </c>
      <c r="U32" s="61"/>
      <c r="V32" s="61"/>
      <c r="W32" s="61"/>
      <c r="X32" s="63" t="s">
        <v>52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20180520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Instalace nového vybavení učeben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Ústí nad Labem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25. 5. 2018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FSE - UJEP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35</v>
      </c>
      <c r="AJ46" s="74"/>
      <c r="AK46" s="74"/>
      <c r="AL46" s="74"/>
      <c r="AM46" s="77" t="str">
        <f>IF(E17="","",E17)</f>
        <v xml:space="preserve"> </v>
      </c>
      <c r="AN46" s="77"/>
      <c r="AO46" s="77"/>
      <c r="AP46" s="77"/>
      <c r="AQ46" s="74"/>
      <c r="AR46" s="72"/>
      <c r="AS46" s="86" t="s">
        <v>54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33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55</v>
      </c>
      <c r="D49" s="97"/>
      <c r="E49" s="97"/>
      <c r="F49" s="97"/>
      <c r="G49" s="97"/>
      <c r="H49" s="98"/>
      <c r="I49" s="99" t="s">
        <v>56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57</v>
      </c>
      <c r="AH49" s="97"/>
      <c r="AI49" s="97"/>
      <c r="AJ49" s="97"/>
      <c r="AK49" s="97"/>
      <c r="AL49" s="97"/>
      <c r="AM49" s="97"/>
      <c r="AN49" s="99" t="s">
        <v>58</v>
      </c>
      <c r="AO49" s="97"/>
      <c r="AP49" s="97"/>
      <c r="AQ49" s="101" t="s">
        <v>59</v>
      </c>
      <c r="AR49" s="72"/>
      <c r="AS49" s="102" t="s">
        <v>60</v>
      </c>
      <c r="AT49" s="103" t="s">
        <v>61</v>
      </c>
      <c r="AU49" s="103" t="s">
        <v>62</v>
      </c>
      <c r="AV49" s="103" t="s">
        <v>63</v>
      </c>
      <c r="AW49" s="103" t="s">
        <v>64</v>
      </c>
      <c r="AX49" s="103" t="s">
        <v>65</v>
      </c>
      <c r="AY49" s="103" t="s">
        <v>66</v>
      </c>
      <c r="AZ49" s="103" t="s">
        <v>67</v>
      </c>
      <c r="BA49" s="103" t="s">
        <v>68</v>
      </c>
      <c r="BB49" s="103" t="s">
        <v>69</v>
      </c>
      <c r="BC49" s="103" t="s">
        <v>70</v>
      </c>
      <c r="BD49" s="104" t="s">
        <v>71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72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ROUND(SUM(AG52:AG54),2)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ROUND(SUM(AS52:AS54),2)</f>
        <v>0</v>
      </c>
      <c r="AT51" s="114">
        <f>ROUND(SUM(AV51:AW51),2)</f>
        <v>0</v>
      </c>
      <c r="AU51" s="115">
        <f>ROUND(SUM(AU52:AU54),5)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ROUND(SUM(AZ52:AZ54),2)</f>
        <v>0</v>
      </c>
      <c r="BA51" s="114">
        <f>ROUND(SUM(BA52:BA54),2)</f>
        <v>0</v>
      </c>
      <c r="BB51" s="114">
        <f>ROUND(SUM(BB52:BB54),2)</f>
        <v>0</v>
      </c>
      <c r="BC51" s="114">
        <f>ROUND(SUM(BC52:BC54),2)</f>
        <v>0</v>
      </c>
      <c r="BD51" s="116">
        <f>ROUND(SUM(BD52:BD54),2)</f>
        <v>0</v>
      </c>
      <c r="BS51" s="117" t="s">
        <v>73</v>
      </c>
      <c r="BT51" s="117" t="s">
        <v>74</v>
      </c>
      <c r="BU51" s="118" t="s">
        <v>75</v>
      </c>
      <c r="BV51" s="117" t="s">
        <v>76</v>
      </c>
      <c r="BW51" s="117" t="s">
        <v>7</v>
      </c>
      <c r="BX51" s="117" t="s">
        <v>77</v>
      </c>
      <c r="CL51" s="117" t="s">
        <v>21</v>
      </c>
    </row>
    <row r="52" spans="1:91" s="5" customFormat="1" ht="16.5" customHeight="1">
      <c r="A52" s="119" t="s">
        <v>78</v>
      </c>
      <c r="B52" s="120"/>
      <c r="C52" s="121"/>
      <c r="D52" s="122" t="s">
        <v>79</v>
      </c>
      <c r="E52" s="122"/>
      <c r="F52" s="122"/>
      <c r="G52" s="122"/>
      <c r="H52" s="122"/>
      <c r="I52" s="123"/>
      <c r="J52" s="122" t="s">
        <v>80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'SO 00 - VRN'!J27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81</v>
      </c>
      <c r="AR52" s="126"/>
      <c r="AS52" s="127">
        <v>0</v>
      </c>
      <c r="AT52" s="128">
        <f>ROUND(SUM(AV52:AW52),2)</f>
        <v>0</v>
      </c>
      <c r="AU52" s="129">
        <f>'SO 00 - VRN'!P82</f>
        <v>0</v>
      </c>
      <c r="AV52" s="128">
        <f>'SO 00 - VRN'!J30</f>
        <v>0</v>
      </c>
      <c r="AW52" s="128">
        <f>'SO 00 - VRN'!J31</f>
        <v>0</v>
      </c>
      <c r="AX52" s="128">
        <f>'SO 00 - VRN'!J32</f>
        <v>0</v>
      </c>
      <c r="AY52" s="128">
        <f>'SO 00 - VRN'!J33</f>
        <v>0</v>
      </c>
      <c r="AZ52" s="128">
        <f>'SO 00 - VRN'!F30</f>
        <v>0</v>
      </c>
      <c r="BA52" s="128">
        <f>'SO 00 - VRN'!F31</f>
        <v>0</v>
      </c>
      <c r="BB52" s="128">
        <f>'SO 00 - VRN'!F32</f>
        <v>0</v>
      </c>
      <c r="BC52" s="128">
        <f>'SO 00 - VRN'!F33</f>
        <v>0</v>
      </c>
      <c r="BD52" s="130">
        <f>'SO 00 - VRN'!F34</f>
        <v>0</v>
      </c>
      <c r="BT52" s="131" t="s">
        <v>82</v>
      </c>
      <c r="BV52" s="131" t="s">
        <v>76</v>
      </c>
      <c r="BW52" s="131" t="s">
        <v>83</v>
      </c>
      <c r="BX52" s="131" t="s">
        <v>7</v>
      </c>
      <c r="CL52" s="131" t="s">
        <v>21</v>
      </c>
      <c r="CM52" s="131" t="s">
        <v>84</v>
      </c>
    </row>
    <row r="53" spans="1:91" s="5" customFormat="1" ht="16.5" customHeight="1">
      <c r="A53" s="119" t="s">
        <v>78</v>
      </c>
      <c r="B53" s="120"/>
      <c r="C53" s="121"/>
      <c r="D53" s="122" t="s">
        <v>85</v>
      </c>
      <c r="E53" s="122"/>
      <c r="F53" s="122"/>
      <c r="G53" s="122"/>
      <c r="H53" s="122"/>
      <c r="I53" s="123"/>
      <c r="J53" s="122" t="s">
        <v>86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'SO 01 - Přidružené staveb...'!J27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81</v>
      </c>
      <c r="AR53" s="126"/>
      <c r="AS53" s="127">
        <v>0</v>
      </c>
      <c r="AT53" s="128">
        <f>ROUND(SUM(AV53:AW53),2)</f>
        <v>0</v>
      </c>
      <c r="AU53" s="129">
        <f>'SO 01 - Přidružené staveb...'!P89</f>
        <v>0</v>
      </c>
      <c r="AV53" s="128">
        <f>'SO 01 - Přidružené staveb...'!J30</f>
        <v>0</v>
      </c>
      <c r="AW53" s="128">
        <f>'SO 01 - Přidružené staveb...'!J31</f>
        <v>0</v>
      </c>
      <c r="AX53" s="128">
        <f>'SO 01 - Přidružené staveb...'!J32</f>
        <v>0</v>
      </c>
      <c r="AY53" s="128">
        <f>'SO 01 - Přidružené staveb...'!J33</f>
        <v>0</v>
      </c>
      <c r="AZ53" s="128">
        <f>'SO 01 - Přidružené staveb...'!F30</f>
        <v>0</v>
      </c>
      <c r="BA53" s="128">
        <f>'SO 01 - Přidružené staveb...'!F31</f>
        <v>0</v>
      </c>
      <c r="BB53" s="128">
        <f>'SO 01 - Přidružené staveb...'!F32</f>
        <v>0</v>
      </c>
      <c r="BC53" s="128">
        <f>'SO 01 - Přidružené staveb...'!F33</f>
        <v>0</v>
      </c>
      <c r="BD53" s="130">
        <f>'SO 01 - Přidružené staveb...'!F34</f>
        <v>0</v>
      </c>
      <c r="BT53" s="131" t="s">
        <v>82</v>
      </c>
      <c r="BV53" s="131" t="s">
        <v>76</v>
      </c>
      <c r="BW53" s="131" t="s">
        <v>87</v>
      </c>
      <c r="BX53" s="131" t="s">
        <v>7</v>
      </c>
      <c r="CL53" s="131" t="s">
        <v>21</v>
      </c>
      <c r="CM53" s="131" t="s">
        <v>84</v>
      </c>
    </row>
    <row r="54" spans="1:91" s="5" customFormat="1" ht="31.5" customHeight="1">
      <c r="A54" s="119" t="s">
        <v>78</v>
      </c>
      <c r="B54" s="120"/>
      <c r="C54" s="121"/>
      <c r="D54" s="122" t="s">
        <v>88</v>
      </c>
      <c r="E54" s="122"/>
      <c r="F54" s="122"/>
      <c r="G54" s="122"/>
      <c r="H54" s="122"/>
      <c r="I54" s="123"/>
      <c r="J54" s="122" t="s">
        <v>89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'TI 01 - EI - Instalace no...'!J27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81</v>
      </c>
      <c r="AR54" s="126"/>
      <c r="AS54" s="132">
        <v>0</v>
      </c>
      <c r="AT54" s="133">
        <f>ROUND(SUM(AV54:AW54),2)</f>
        <v>0</v>
      </c>
      <c r="AU54" s="134">
        <f>'TI 01 - EI - Instalace no...'!P87</f>
        <v>0</v>
      </c>
      <c r="AV54" s="133">
        <f>'TI 01 - EI - Instalace no...'!J30</f>
        <v>0</v>
      </c>
      <c r="AW54" s="133">
        <f>'TI 01 - EI - Instalace no...'!J31</f>
        <v>0</v>
      </c>
      <c r="AX54" s="133">
        <f>'TI 01 - EI - Instalace no...'!J32</f>
        <v>0</v>
      </c>
      <c r="AY54" s="133">
        <f>'TI 01 - EI - Instalace no...'!J33</f>
        <v>0</v>
      </c>
      <c r="AZ54" s="133">
        <f>'TI 01 - EI - Instalace no...'!F30</f>
        <v>0</v>
      </c>
      <c r="BA54" s="133">
        <f>'TI 01 - EI - Instalace no...'!F31</f>
        <v>0</v>
      </c>
      <c r="BB54" s="133">
        <f>'TI 01 - EI - Instalace no...'!F32</f>
        <v>0</v>
      </c>
      <c r="BC54" s="133">
        <f>'TI 01 - EI - Instalace no...'!F33</f>
        <v>0</v>
      </c>
      <c r="BD54" s="135">
        <f>'TI 01 - EI - Instalace no...'!F34</f>
        <v>0</v>
      </c>
      <c r="BT54" s="131" t="s">
        <v>82</v>
      </c>
      <c r="BV54" s="131" t="s">
        <v>76</v>
      </c>
      <c r="BW54" s="131" t="s">
        <v>90</v>
      </c>
      <c r="BX54" s="131" t="s">
        <v>7</v>
      </c>
      <c r="CL54" s="131" t="s">
        <v>21</v>
      </c>
      <c r="CM54" s="131" t="s">
        <v>84</v>
      </c>
    </row>
    <row r="55" spans="2:44" s="1" customFormat="1" ht="30" customHeight="1">
      <c r="B55" s="46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2"/>
    </row>
    <row r="56" spans="2:44" s="1" customFormat="1" ht="6.95" customHeight="1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72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0 - VRN'!C2" display="/"/>
    <hyperlink ref="A53" location="'SO 01 - Přidružené staveb...'!C2" display="/"/>
    <hyperlink ref="A54" location="'TI 01 - EI - Instalace n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91</v>
      </c>
      <c r="G1" s="139" t="s">
        <v>92</v>
      </c>
      <c r="H1" s="139"/>
      <c r="I1" s="140"/>
      <c r="J1" s="139" t="s">
        <v>93</v>
      </c>
      <c r="K1" s="138" t="s">
        <v>94</v>
      </c>
      <c r="L1" s="139" t="s">
        <v>95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96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Instalace nového vybavení učeben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98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25. 5. 2018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46" t="s">
        <v>31</v>
      </c>
      <c r="J15" s="35" t="s">
        <v>32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31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40</v>
      </c>
      <c r="E27" s="47"/>
      <c r="F27" s="47"/>
      <c r="G27" s="47"/>
      <c r="H27" s="47"/>
      <c r="I27" s="144"/>
      <c r="J27" s="155">
        <f>ROUND(J82,2)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42</v>
      </c>
      <c r="G29" s="47"/>
      <c r="H29" s="47"/>
      <c r="I29" s="156" t="s">
        <v>41</v>
      </c>
      <c r="J29" s="52" t="s">
        <v>43</v>
      </c>
      <c r="K29" s="51"/>
    </row>
    <row r="30" spans="2:11" s="1" customFormat="1" ht="14.4" customHeight="1">
      <c r="B30" s="46"/>
      <c r="C30" s="47"/>
      <c r="D30" s="55" t="s">
        <v>44</v>
      </c>
      <c r="E30" s="55" t="s">
        <v>45</v>
      </c>
      <c r="F30" s="157">
        <f>ROUND(SUM(BE82:BE99),2)</f>
        <v>0</v>
      </c>
      <c r="G30" s="47"/>
      <c r="H30" s="47"/>
      <c r="I30" s="158">
        <v>0.21</v>
      </c>
      <c r="J30" s="157">
        <f>ROUND(ROUND((SUM(BE82:BE99)),2)*I30,2)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46</v>
      </c>
      <c r="F31" s="157">
        <f>ROUND(SUM(BF82:BF99),2)</f>
        <v>0</v>
      </c>
      <c r="G31" s="47"/>
      <c r="H31" s="47"/>
      <c r="I31" s="158">
        <v>0.15</v>
      </c>
      <c r="J31" s="157">
        <f>ROUND(ROUND((SUM(BF82:BF99)),2)*I31,2)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47</v>
      </c>
      <c r="F32" s="157">
        <f>ROUND(SUM(BG82:BG99),2)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48</v>
      </c>
      <c r="F33" s="157">
        <f>ROUND(SUM(BH82:BH99),2)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49</v>
      </c>
      <c r="F34" s="157">
        <f>ROUND(SUM(BI82:BI99),2)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50</v>
      </c>
      <c r="E36" s="98"/>
      <c r="F36" s="98"/>
      <c r="G36" s="161" t="s">
        <v>51</v>
      </c>
      <c r="H36" s="162" t="s">
        <v>52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99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Instalace nového vybavení učeben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00 - VRN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25. 5. 2018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FSE - UJEP</v>
      </c>
      <c r="G51" s="47"/>
      <c r="H51" s="47"/>
      <c r="I51" s="146" t="s">
        <v>35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100</v>
      </c>
      <c r="D54" s="159"/>
      <c r="E54" s="159"/>
      <c r="F54" s="159"/>
      <c r="G54" s="159"/>
      <c r="H54" s="159"/>
      <c r="I54" s="173"/>
      <c r="J54" s="174" t="s">
        <v>101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102</v>
      </c>
      <c r="D56" s="47"/>
      <c r="E56" s="47"/>
      <c r="F56" s="47"/>
      <c r="G56" s="47"/>
      <c r="H56" s="47"/>
      <c r="I56" s="144"/>
      <c r="J56" s="155">
        <f>J82</f>
        <v>0</v>
      </c>
      <c r="K56" s="51"/>
      <c r="AU56" s="24" t="s">
        <v>103</v>
      </c>
    </row>
    <row r="57" spans="2:11" s="7" customFormat="1" ht="24.95" customHeight="1">
      <c r="B57" s="177"/>
      <c r="C57" s="178"/>
      <c r="D57" s="179" t="s">
        <v>104</v>
      </c>
      <c r="E57" s="180"/>
      <c r="F57" s="180"/>
      <c r="G57" s="180"/>
      <c r="H57" s="180"/>
      <c r="I57" s="181"/>
      <c r="J57" s="182">
        <f>J83</f>
        <v>0</v>
      </c>
      <c r="K57" s="183"/>
    </row>
    <row r="58" spans="2:11" s="8" customFormat="1" ht="19.9" customHeight="1">
      <c r="B58" s="184"/>
      <c r="C58" s="185"/>
      <c r="D58" s="186" t="s">
        <v>105</v>
      </c>
      <c r="E58" s="187"/>
      <c r="F58" s="187"/>
      <c r="G58" s="187"/>
      <c r="H58" s="187"/>
      <c r="I58" s="188"/>
      <c r="J58" s="189">
        <f>J84</f>
        <v>0</v>
      </c>
      <c r="K58" s="190"/>
    </row>
    <row r="59" spans="2:11" s="8" customFormat="1" ht="19.9" customHeight="1">
      <c r="B59" s="184"/>
      <c r="C59" s="185"/>
      <c r="D59" s="186" t="s">
        <v>106</v>
      </c>
      <c r="E59" s="187"/>
      <c r="F59" s="187"/>
      <c r="G59" s="187"/>
      <c r="H59" s="187"/>
      <c r="I59" s="188"/>
      <c r="J59" s="189">
        <f>J87</f>
        <v>0</v>
      </c>
      <c r="K59" s="190"/>
    </row>
    <row r="60" spans="2:11" s="8" customFormat="1" ht="19.9" customHeight="1">
      <c r="B60" s="184"/>
      <c r="C60" s="185"/>
      <c r="D60" s="186" t="s">
        <v>107</v>
      </c>
      <c r="E60" s="187"/>
      <c r="F60" s="187"/>
      <c r="G60" s="187"/>
      <c r="H60" s="187"/>
      <c r="I60" s="188"/>
      <c r="J60" s="189">
        <f>J89</f>
        <v>0</v>
      </c>
      <c r="K60" s="190"/>
    </row>
    <row r="61" spans="2:11" s="8" customFormat="1" ht="19.9" customHeight="1">
      <c r="B61" s="184"/>
      <c r="C61" s="185"/>
      <c r="D61" s="186" t="s">
        <v>108</v>
      </c>
      <c r="E61" s="187"/>
      <c r="F61" s="187"/>
      <c r="G61" s="187"/>
      <c r="H61" s="187"/>
      <c r="I61" s="188"/>
      <c r="J61" s="189">
        <f>J94</f>
        <v>0</v>
      </c>
      <c r="K61" s="190"/>
    </row>
    <row r="62" spans="2:11" s="8" customFormat="1" ht="19.9" customHeight="1">
      <c r="B62" s="184"/>
      <c r="C62" s="185"/>
      <c r="D62" s="186" t="s">
        <v>109</v>
      </c>
      <c r="E62" s="187"/>
      <c r="F62" s="187"/>
      <c r="G62" s="187"/>
      <c r="H62" s="187"/>
      <c r="I62" s="188"/>
      <c r="J62" s="189">
        <f>J97</f>
        <v>0</v>
      </c>
      <c r="K62" s="190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44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69"/>
      <c r="J68" s="71"/>
      <c r="K68" s="71"/>
      <c r="L68" s="72"/>
    </row>
    <row r="69" spans="2:12" s="1" customFormat="1" ht="36.95" customHeight="1">
      <c r="B69" s="46"/>
      <c r="C69" s="73" t="s">
        <v>110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6.5" customHeight="1">
      <c r="B72" s="46"/>
      <c r="C72" s="74"/>
      <c r="D72" s="74"/>
      <c r="E72" s="192" t="str">
        <f>E7</f>
        <v>Instalace nového vybavení učeben</v>
      </c>
      <c r="F72" s="76"/>
      <c r="G72" s="76"/>
      <c r="H72" s="76"/>
      <c r="I72" s="191"/>
      <c r="J72" s="74"/>
      <c r="K72" s="74"/>
      <c r="L72" s="72"/>
    </row>
    <row r="73" spans="2:12" s="1" customFormat="1" ht="14.4" customHeight="1">
      <c r="B73" s="46"/>
      <c r="C73" s="76" t="s">
        <v>97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E9</f>
        <v>SO 00 - VRN</v>
      </c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193" t="str">
        <f>F12</f>
        <v>Ústí nad Labem</v>
      </c>
      <c r="G76" s="74"/>
      <c r="H76" s="74"/>
      <c r="I76" s="194" t="s">
        <v>25</v>
      </c>
      <c r="J76" s="85" t="str">
        <f>IF(J12="","",J12)</f>
        <v>25. 5. 2018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193" t="str">
        <f>E15</f>
        <v>FSE - UJEP</v>
      </c>
      <c r="G78" s="74"/>
      <c r="H78" s="74"/>
      <c r="I78" s="194" t="s">
        <v>35</v>
      </c>
      <c r="J78" s="193" t="str">
        <f>E21</f>
        <v xml:space="preserve"> </v>
      </c>
      <c r="K78" s="74"/>
      <c r="L78" s="72"/>
    </row>
    <row r="79" spans="2:12" s="1" customFormat="1" ht="14.4" customHeight="1">
      <c r="B79" s="46"/>
      <c r="C79" s="76" t="s">
        <v>33</v>
      </c>
      <c r="D79" s="74"/>
      <c r="E79" s="74"/>
      <c r="F79" s="193" t="str">
        <f>IF(E18="","",E18)</f>
        <v/>
      </c>
      <c r="G79" s="74"/>
      <c r="H79" s="74"/>
      <c r="I79" s="191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20" s="9" customFormat="1" ht="29.25" customHeight="1">
      <c r="B81" s="195"/>
      <c r="C81" s="196" t="s">
        <v>111</v>
      </c>
      <c r="D81" s="197" t="s">
        <v>59</v>
      </c>
      <c r="E81" s="197" t="s">
        <v>55</v>
      </c>
      <c r="F81" s="197" t="s">
        <v>112</v>
      </c>
      <c r="G81" s="197" t="s">
        <v>113</v>
      </c>
      <c r="H81" s="197" t="s">
        <v>114</v>
      </c>
      <c r="I81" s="198" t="s">
        <v>115</v>
      </c>
      <c r="J81" s="197" t="s">
        <v>101</v>
      </c>
      <c r="K81" s="199" t="s">
        <v>116</v>
      </c>
      <c r="L81" s="200"/>
      <c r="M81" s="102" t="s">
        <v>117</v>
      </c>
      <c r="N81" s="103" t="s">
        <v>44</v>
      </c>
      <c r="O81" s="103" t="s">
        <v>118</v>
      </c>
      <c r="P81" s="103" t="s">
        <v>119</v>
      </c>
      <c r="Q81" s="103" t="s">
        <v>120</v>
      </c>
      <c r="R81" s="103" t="s">
        <v>121</v>
      </c>
      <c r="S81" s="103" t="s">
        <v>122</v>
      </c>
      <c r="T81" s="104" t="s">
        <v>123</v>
      </c>
    </row>
    <row r="82" spans="2:63" s="1" customFormat="1" ht="29.25" customHeight="1">
      <c r="B82" s="46"/>
      <c r="C82" s="108" t="s">
        <v>102</v>
      </c>
      <c r="D82" s="74"/>
      <c r="E82" s="74"/>
      <c r="F82" s="74"/>
      <c r="G82" s="74"/>
      <c r="H82" s="74"/>
      <c r="I82" s="191"/>
      <c r="J82" s="201">
        <f>BK82</f>
        <v>0</v>
      </c>
      <c r="K82" s="74"/>
      <c r="L82" s="72"/>
      <c r="M82" s="105"/>
      <c r="N82" s="106"/>
      <c r="O82" s="106"/>
      <c r="P82" s="202">
        <f>P83</f>
        <v>0</v>
      </c>
      <c r="Q82" s="106"/>
      <c r="R82" s="202">
        <f>R83</f>
        <v>0</v>
      </c>
      <c r="S82" s="106"/>
      <c r="T82" s="203">
        <f>T83</f>
        <v>0</v>
      </c>
      <c r="AT82" s="24" t="s">
        <v>73</v>
      </c>
      <c r="AU82" s="24" t="s">
        <v>103</v>
      </c>
      <c r="BK82" s="204">
        <f>BK83</f>
        <v>0</v>
      </c>
    </row>
    <row r="83" spans="2:63" s="10" customFormat="1" ht="37.4" customHeight="1">
      <c r="B83" s="205"/>
      <c r="C83" s="206"/>
      <c r="D83" s="207" t="s">
        <v>73</v>
      </c>
      <c r="E83" s="208" t="s">
        <v>80</v>
      </c>
      <c r="F83" s="208" t="s">
        <v>124</v>
      </c>
      <c r="G83" s="206"/>
      <c r="H83" s="206"/>
      <c r="I83" s="209"/>
      <c r="J83" s="210">
        <f>BK83</f>
        <v>0</v>
      </c>
      <c r="K83" s="206"/>
      <c r="L83" s="211"/>
      <c r="M83" s="212"/>
      <c r="N83" s="213"/>
      <c r="O83" s="213"/>
      <c r="P83" s="214">
        <f>P84+P87+P89+P94+P97</f>
        <v>0</v>
      </c>
      <c r="Q83" s="213"/>
      <c r="R83" s="214">
        <f>R84+R87+R89+R94+R97</f>
        <v>0</v>
      </c>
      <c r="S83" s="213"/>
      <c r="T83" s="215">
        <f>T84+T87+T89+T94+T97</f>
        <v>0</v>
      </c>
      <c r="AR83" s="216" t="s">
        <v>125</v>
      </c>
      <c r="AT83" s="217" t="s">
        <v>73</v>
      </c>
      <c r="AU83" s="217" t="s">
        <v>74</v>
      </c>
      <c r="AY83" s="216" t="s">
        <v>126</v>
      </c>
      <c r="BK83" s="218">
        <f>BK84+BK87+BK89+BK94+BK97</f>
        <v>0</v>
      </c>
    </row>
    <row r="84" spans="2:63" s="10" customFormat="1" ht="19.9" customHeight="1">
      <c r="B84" s="205"/>
      <c r="C84" s="206"/>
      <c r="D84" s="207" t="s">
        <v>73</v>
      </c>
      <c r="E84" s="219" t="s">
        <v>127</v>
      </c>
      <c r="F84" s="219" t="s">
        <v>128</v>
      </c>
      <c r="G84" s="206"/>
      <c r="H84" s="206"/>
      <c r="I84" s="209"/>
      <c r="J84" s="220">
        <f>BK84</f>
        <v>0</v>
      </c>
      <c r="K84" s="206"/>
      <c r="L84" s="211"/>
      <c r="M84" s="212"/>
      <c r="N84" s="213"/>
      <c r="O84" s="213"/>
      <c r="P84" s="214">
        <f>SUM(P85:P86)</f>
        <v>0</v>
      </c>
      <c r="Q84" s="213"/>
      <c r="R84" s="214">
        <f>SUM(R85:R86)</f>
        <v>0</v>
      </c>
      <c r="S84" s="213"/>
      <c r="T84" s="215">
        <f>SUM(T85:T86)</f>
        <v>0</v>
      </c>
      <c r="AR84" s="216" t="s">
        <v>125</v>
      </c>
      <c r="AT84" s="217" t="s">
        <v>73</v>
      </c>
      <c r="AU84" s="217" t="s">
        <v>82</v>
      </c>
      <c r="AY84" s="216" t="s">
        <v>126</v>
      </c>
      <c r="BK84" s="218">
        <f>SUM(BK85:BK86)</f>
        <v>0</v>
      </c>
    </row>
    <row r="85" spans="2:65" s="1" customFormat="1" ht="16.5" customHeight="1">
      <c r="B85" s="46"/>
      <c r="C85" s="221" t="s">
        <v>82</v>
      </c>
      <c r="D85" s="221" t="s">
        <v>129</v>
      </c>
      <c r="E85" s="222" t="s">
        <v>130</v>
      </c>
      <c r="F85" s="223" t="s">
        <v>131</v>
      </c>
      <c r="G85" s="224" t="s">
        <v>132</v>
      </c>
      <c r="H85" s="225">
        <v>16</v>
      </c>
      <c r="I85" s="226"/>
      <c r="J85" s="227">
        <f>ROUND(I85*H85,2)</f>
        <v>0</v>
      </c>
      <c r="K85" s="223" t="s">
        <v>133</v>
      </c>
      <c r="L85" s="72"/>
      <c r="M85" s="228" t="s">
        <v>21</v>
      </c>
      <c r="N85" s="229" t="s">
        <v>45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134</v>
      </c>
      <c r="AT85" s="24" t="s">
        <v>129</v>
      </c>
      <c r="AU85" s="24" t="s">
        <v>84</v>
      </c>
      <c r="AY85" s="24" t="s">
        <v>126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82</v>
      </c>
      <c r="BK85" s="232">
        <f>ROUND(I85*H85,2)</f>
        <v>0</v>
      </c>
      <c r="BL85" s="24" t="s">
        <v>134</v>
      </c>
      <c r="BM85" s="24" t="s">
        <v>135</v>
      </c>
    </row>
    <row r="86" spans="2:47" s="1" customFormat="1" ht="13.5">
      <c r="B86" s="46"/>
      <c r="C86" s="74"/>
      <c r="D86" s="233" t="s">
        <v>136</v>
      </c>
      <c r="E86" s="74"/>
      <c r="F86" s="234" t="s">
        <v>137</v>
      </c>
      <c r="G86" s="74"/>
      <c r="H86" s="74"/>
      <c r="I86" s="191"/>
      <c r="J86" s="74"/>
      <c r="K86" s="74"/>
      <c r="L86" s="72"/>
      <c r="M86" s="235"/>
      <c r="N86" s="47"/>
      <c r="O86" s="47"/>
      <c r="P86" s="47"/>
      <c r="Q86" s="47"/>
      <c r="R86" s="47"/>
      <c r="S86" s="47"/>
      <c r="T86" s="95"/>
      <c r="AT86" s="24" t="s">
        <v>136</v>
      </c>
      <c r="AU86" s="24" t="s">
        <v>84</v>
      </c>
    </row>
    <row r="87" spans="2:63" s="10" customFormat="1" ht="29.85" customHeight="1">
      <c r="B87" s="205"/>
      <c r="C87" s="206"/>
      <c r="D87" s="207" t="s">
        <v>73</v>
      </c>
      <c r="E87" s="219" t="s">
        <v>138</v>
      </c>
      <c r="F87" s="219" t="s">
        <v>139</v>
      </c>
      <c r="G87" s="206"/>
      <c r="H87" s="206"/>
      <c r="I87" s="209"/>
      <c r="J87" s="220">
        <f>BK87</f>
        <v>0</v>
      </c>
      <c r="K87" s="206"/>
      <c r="L87" s="211"/>
      <c r="M87" s="212"/>
      <c r="N87" s="213"/>
      <c r="O87" s="213"/>
      <c r="P87" s="214">
        <f>P88</f>
        <v>0</v>
      </c>
      <c r="Q87" s="213"/>
      <c r="R87" s="214">
        <f>R88</f>
        <v>0</v>
      </c>
      <c r="S87" s="213"/>
      <c r="T87" s="215">
        <f>T88</f>
        <v>0</v>
      </c>
      <c r="AR87" s="216" t="s">
        <v>125</v>
      </c>
      <c r="AT87" s="217" t="s">
        <v>73</v>
      </c>
      <c r="AU87" s="217" t="s">
        <v>82</v>
      </c>
      <c r="AY87" s="216" t="s">
        <v>126</v>
      </c>
      <c r="BK87" s="218">
        <f>BK88</f>
        <v>0</v>
      </c>
    </row>
    <row r="88" spans="2:65" s="1" customFormat="1" ht="16.5" customHeight="1">
      <c r="B88" s="46"/>
      <c r="C88" s="221" t="s">
        <v>84</v>
      </c>
      <c r="D88" s="221" t="s">
        <v>129</v>
      </c>
      <c r="E88" s="222" t="s">
        <v>140</v>
      </c>
      <c r="F88" s="223" t="s">
        <v>141</v>
      </c>
      <c r="G88" s="224" t="s">
        <v>142</v>
      </c>
      <c r="H88" s="225">
        <v>2</v>
      </c>
      <c r="I88" s="226"/>
      <c r="J88" s="227">
        <f>ROUND(I88*H88,2)</f>
        <v>0</v>
      </c>
      <c r="K88" s="223" t="s">
        <v>133</v>
      </c>
      <c r="L88" s="72"/>
      <c r="M88" s="228" t="s">
        <v>21</v>
      </c>
      <c r="N88" s="229" t="s">
        <v>45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134</v>
      </c>
      <c r="AT88" s="24" t="s">
        <v>129</v>
      </c>
      <c r="AU88" s="24" t="s">
        <v>84</v>
      </c>
      <c r="AY88" s="24" t="s">
        <v>126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82</v>
      </c>
      <c r="BK88" s="232">
        <f>ROUND(I88*H88,2)</f>
        <v>0</v>
      </c>
      <c r="BL88" s="24" t="s">
        <v>134</v>
      </c>
      <c r="BM88" s="24" t="s">
        <v>143</v>
      </c>
    </row>
    <row r="89" spans="2:63" s="10" customFormat="1" ht="29.85" customHeight="1">
      <c r="B89" s="205"/>
      <c r="C89" s="206"/>
      <c r="D89" s="207" t="s">
        <v>73</v>
      </c>
      <c r="E89" s="219" t="s">
        <v>144</v>
      </c>
      <c r="F89" s="219" t="s">
        <v>145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SUM(P90:P93)</f>
        <v>0</v>
      </c>
      <c r="Q89" s="213"/>
      <c r="R89" s="214">
        <f>SUM(R90:R93)</f>
        <v>0</v>
      </c>
      <c r="S89" s="213"/>
      <c r="T89" s="215">
        <f>SUM(T90:T93)</f>
        <v>0</v>
      </c>
      <c r="AR89" s="216" t="s">
        <v>125</v>
      </c>
      <c r="AT89" s="217" t="s">
        <v>73</v>
      </c>
      <c r="AU89" s="217" t="s">
        <v>82</v>
      </c>
      <c r="AY89" s="216" t="s">
        <v>126</v>
      </c>
      <c r="BK89" s="218">
        <f>SUM(BK90:BK93)</f>
        <v>0</v>
      </c>
    </row>
    <row r="90" spans="2:65" s="1" customFormat="1" ht="16.5" customHeight="1">
      <c r="B90" s="46"/>
      <c r="C90" s="221" t="s">
        <v>146</v>
      </c>
      <c r="D90" s="221" t="s">
        <v>129</v>
      </c>
      <c r="E90" s="222" t="s">
        <v>147</v>
      </c>
      <c r="F90" s="223" t="s">
        <v>148</v>
      </c>
      <c r="G90" s="224" t="s">
        <v>149</v>
      </c>
      <c r="H90" s="225">
        <v>1</v>
      </c>
      <c r="I90" s="226"/>
      <c r="J90" s="227">
        <f>ROUND(I90*H90,2)</f>
        <v>0</v>
      </c>
      <c r="K90" s="223" t="s">
        <v>133</v>
      </c>
      <c r="L90" s="72"/>
      <c r="M90" s="228" t="s">
        <v>21</v>
      </c>
      <c r="N90" s="229" t="s">
        <v>45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134</v>
      </c>
      <c r="AT90" s="24" t="s">
        <v>129</v>
      </c>
      <c r="AU90" s="24" t="s">
        <v>84</v>
      </c>
      <c r="AY90" s="24" t="s">
        <v>126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82</v>
      </c>
      <c r="BK90" s="232">
        <f>ROUND(I90*H90,2)</f>
        <v>0</v>
      </c>
      <c r="BL90" s="24" t="s">
        <v>134</v>
      </c>
      <c r="BM90" s="24" t="s">
        <v>150</v>
      </c>
    </row>
    <row r="91" spans="2:47" s="1" customFormat="1" ht="13.5">
      <c r="B91" s="46"/>
      <c r="C91" s="74"/>
      <c r="D91" s="233" t="s">
        <v>136</v>
      </c>
      <c r="E91" s="74"/>
      <c r="F91" s="234" t="s">
        <v>151</v>
      </c>
      <c r="G91" s="74"/>
      <c r="H91" s="74"/>
      <c r="I91" s="191"/>
      <c r="J91" s="74"/>
      <c r="K91" s="74"/>
      <c r="L91" s="72"/>
      <c r="M91" s="235"/>
      <c r="N91" s="47"/>
      <c r="O91" s="47"/>
      <c r="P91" s="47"/>
      <c r="Q91" s="47"/>
      <c r="R91" s="47"/>
      <c r="S91" s="47"/>
      <c r="T91" s="95"/>
      <c r="AT91" s="24" t="s">
        <v>136</v>
      </c>
      <c r="AU91" s="24" t="s">
        <v>84</v>
      </c>
    </row>
    <row r="92" spans="2:65" s="1" customFormat="1" ht="16.5" customHeight="1">
      <c r="B92" s="46"/>
      <c r="C92" s="221" t="s">
        <v>152</v>
      </c>
      <c r="D92" s="221" t="s">
        <v>129</v>
      </c>
      <c r="E92" s="222" t="s">
        <v>153</v>
      </c>
      <c r="F92" s="223" t="s">
        <v>154</v>
      </c>
      <c r="G92" s="224" t="s">
        <v>142</v>
      </c>
      <c r="H92" s="225">
        <v>2</v>
      </c>
      <c r="I92" s="226"/>
      <c r="J92" s="227">
        <f>ROUND(I92*H92,2)</f>
        <v>0</v>
      </c>
      <c r="K92" s="223" t="s">
        <v>133</v>
      </c>
      <c r="L92" s="72"/>
      <c r="M92" s="228" t="s">
        <v>21</v>
      </c>
      <c r="N92" s="229" t="s">
        <v>45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134</v>
      </c>
      <c r="AT92" s="24" t="s">
        <v>129</v>
      </c>
      <c r="AU92" s="24" t="s">
        <v>84</v>
      </c>
      <c r="AY92" s="24" t="s">
        <v>126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82</v>
      </c>
      <c r="BK92" s="232">
        <f>ROUND(I92*H92,2)</f>
        <v>0</v>
      </c>
      <c r="BL92" s="24" t="s">
        <v>134</v>
      </c>
      <c r="BM92" s="24" t="s">
        <v>155</v>
      </c>
    </row>
    <row r="93" spans="2:47" s="1" customFormat="1" ht="13.5">
      <c r="B93" s="46"/>
      <c r="C93" s="74"/>
      <c r="D93" s="233" t="s">
        <v>136</v>
      </c>
      <c r="E93" s="74"/>
      <c r="F93" s="234" t="s">
        <v>156</v>
      </c>
      <c r="G93" s="74"/>
      <c r="H93" s="74"/>
      <c r="I93" s="191"/>
      <c r="J93" s="74"/>
      <c r="K93" s="74"/>
      <c r="L93" s="72"/>
      <c r="M93" s="235"/>
      <c r="N93" s="47"/>
      <c r="O93" s="47"/>
      <c r="P93" s="47"/>
      <c r="Q93" s="47"/>
      <c r="R93" s="47"/>
      <c r="S93" s="47"/>
      <c r="T93" s="95"/>
      <c r="AT93" s="24" t="s">
        <v>136</v>
      </c>
      <c r="AU93" s="24" t="s">
        <v>84</v>
      </c>
    </row>
    <row r="94" spans="2:63" s="10" customFormat="1" ht="29.85" customHeight="1">
      <c r="B94" s="205"/>
      <c r="C94" s="206"/>
      <c r="D94" s="207" t="s">
        <v>73</v>
      </c>
      <c r="E94" s="219" t="s">
        <v>157</v>
      </c>
      <c r="F94" s="219" t="s">
        <v>158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SUM(P95:P96)</f>
        <v>0</v>
      </c>
      <c r="Q94" s="213"/>
      <c r="R94" s="214">
        <f>SUM(R95:R96)</f>
        <v>0</v>
      </c>
      <c r="S94" s="213"/>
      <c r="T94" s="215">
        <f>SUM(T95:T96)</f>
        <v>0</v>
      </c>
      <c r="AR94" s="216" t="s">
        <v>125</v>
      </c>
      <c r="AT94" s="217" t="s">
        <v>73</v>
      </c>
      <c r="AU94" s="217" t="s">
        <v>82</v>
      </c>
      <c r="AY94" s="216" t="s">
        <v>126</v>
      </c>
      <c r="BK94" s="218">
        <f>SUM(BK95:BK96)</f>
        <v>0</v>
      </c>
    </row>
    <row r="95" spans="2:65" s="1" customFormat="1" ht="16.5" customHeight="1">
      <c r="B95" s="46"/>
      <c r="C95" s="221" t="s">
        <v>125</v>
      </c>
      <c r="D95" s="221" t="s">
        <v>129</v>
      </c>
      <c r="E95" s="222" t="s">
        <v>159</v>
      </c>
      <c r="F95" s="223" t="s">
        <v>160</v>
      </c>
      <c r="G95" s="224" t="s">
        <v>142</v>
      </c>
      <c r="H95" s="225">
        <v>2</v>
      </c>
      <c r="I95" s="226"/>
      <c r="J95" s="227">
        <f>ROUND(I95*H95,2)</f>
        <v>0</v>
      </c>
      <c r="K95" s="223" t="s">
        <v>133</v>
      </c>
      <c r="L95" s="72"/>
      <c r="M95" s="228" t="s">
        <v>21</v>
      </c>
      <c r="N95" s="229" t="s">
        <v>45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134</v>
      </c>
      <c r="AT95" s="24" t="s">
        <v>129</v>
      </c>
      <c r="AU95" s="24" t="s">
        <v>84</v>
      </c>
      <c r="AY95" s="24" t="s">
        <v>126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82</v>
      </c>
      <c r="BK95" s="232">
        <f>ROUND(I95*H95,2)</f>
        <v>0</v>
      </c>
      <c r="BL95" s="24" t="s">
        <v>134</v>
      </c>
      <c r="BM95" s="24" t="s">
        <v>161</v>
      </c>
    </row>
    <row r="96" spans="2:47" s="1" customFormat="1" ht="13.5">
      <c r="B96" s="46"/>
      <c r="C96" s="74"/>
      <c r="D96" s="233" t="s">
        <v>136</v>
      </c>
      <c r="E96" s="74"/>
      <c r="F96" s="234" t="s">
        <v>162</v>
      </c>
      <c r="G96" s="74"/>
      <c r="H96" s="74"/>
      <c r="I96" s="191"/>
      <c r="J96" s="74"/>
      <c r="K96" s="74"/>
      <c r="L96" s="72"/>
      <c r="M96" s="235"/>
      <c r="N96" s="47"/>
      <c r="O96" s="47"/>
      <c r="P96" s="47"/>
      <c r="Q96" s="47"/>
      <c r="R96" s="47"/>
      <c r="S96" s="47"/>
      <c r="T96" s="95"/>
      <c r="AT96" s="24" t="s">
        <v>136</v>
      </c>
      <c r="AU96" s="24" t="s">
        <v>84</v>
      </c>
    </row>
    <row r="97" spans="2:63" s="10" customFormat="1" ht="29.85" customHeight="1">
      <c r="B97" s="205"/>
      <c r="C97" s="206"/>
      <c r="D97" s="207" t="s">
        <v>73</v>
      </c>
      <c r="E97" s="219" t="s">
        <v>163</v>
      </c>
      <c r="F97" s="219" t="s">
        <v>164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SUM(P98:P99)</f>
        <v>0</v>
      </c>
      <c r="Q97" s="213"/>
      <c r="R97" s="214">
        <f>SUM(R98:R99)</f>
        <v>0</v>
      </c>
      <c r="S97" s="213"/>
      <c r="T97" s="215">
        <f>SUM(T98:T99)</f>
        <v>0</v>
      </c>
      <c r="AR97" s="216" t="s">
        <v>125</v>
      </c>
      <c r="AT97" s="217" t="s">
        <v>73</v>
      </c>
      <c r="AU97" s="217" t="s">
        <v>82</v>
      </c>
      <c r="AY97" s="216" t="s">
        <v>126</v>
      </c>
      <c r="BK97" s="218">
        <f>SUM(BK98:BK99)</f>
        <v>0</v>
      </c>
    </row>
    <row r="98" spans="2:65" s="1" customFormat="1" ht="16.5" customHeight="1">
      <c r="B98" s="46"/>
      <c r="C98" s="221" t="s">
        <v>165</v>
      </c>
      <c r="D98" s="221" t="s">
        <v>129</v>
      </c>
      <c r="E98" s="222" t="s">
        <v>166</v>
      </c>
      <c r="F98" s="223" t="s">
        <v>167</v>
      </c>
      <c r="G98" s="224" t="s">
        <v>149</v>
      </c>
      <c r="H98" s="225">
        <v>1</v>
      </c>
      <c r="I98" s="226"/>
      <c r="J98" s="227">
        <f>ROUND(I98*H98,2)</f>
        <v>0</v>
      </c>
      <c r="K98" s="223" t="s">
        <v>133</v>
      </c>
      <c r="L98" s="72"/>
      <c r="M98" s="228" t="s">
        <v>21</v>
      </c>
      <c r="N98" s="229" t="s">
        <v>45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134</v>
      </c>
      <c r="AT98" s="24" t="s">
        <v>129</v>
      </c>
      <c r="AU98" s="24" t="s">
        <v>84</v>
      </c>
      <c r="AY98" s="24" t="s">
        <v>126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82</v>
      </c>
      <c r="BK98" s="232">
        <f>ROUND(I98*H98,2)</f>
        <v>0</v>
      </c>
      <c r="BL98" s="24" t="s">
        <v>134</v>
      </c>
      <c r="BM98" s="24" t="s">
        <v>168</v>
      </c>
    </row>
    <row r="99" spans="2:47" s="1" customFormat="1" ht="13.5">
      <c r="B99" s="46"/>
      <c r="C99" s="74"/>
      <c r="D99" s="233" t="s">
        <v>136</v>
      </c>
      <c r="E99" s="74"/>
      <c r="F99" s="234" t="s">
        <v>169</v>
      </c>
      <c r="G99" s="74"/>
      <c r="H99" s="74"/>
      <c r="I99" s="191"/>
      <c r="J99" s="74"/>
      <c r="K99" s="74"/>
      <c r="L99" s="72"/>
      <c r="M99" s="236"/>
      <c r="N99" s="237"/>
      <c r="O99" s="237"/>
      <c r="P99" s="237"/>
      <c r="Q99" s="237"/>
      <c r="R99" s="237"/>
      <c r="S99" s="237"/>
      <c r="T99" s="238"/>
      <c r="AT99" s="24" t="s">
        <v>136</v>
      </c>
      <c r="AU99" s="24" t="s">
        <v>84</v>
      </c>
    </row>
    <row r="100" spans="2:12" s="1" customFormat="1" ht="6.95" customHeight="1">
      <c r="B100" s="67"/>
      <c r="C100" s="68"/>
      <c r="D100" s="68"/>
      <c r="E100" s="68"/>
      <c r="F100" s="68"/>
      <c r="G100" s="68"/>
      <c r="H100" s="68"/>
      <c r="I100" s="166"/>
      <c r="J100" s="68"/>
      <c r="K100" s="68"/>
      <c r="L100" s="72"/>
    </row>
  </sheetData>
  <sheetProtection password="CC35" sheet="1" objects="1" scenarios="1" formatColumns="0" formatRows="0" autoFilter="0"/>
  <autoFilter ref="C81:K99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91</v>
      </c>
      <c r="G1" s="139" t="s">
        <v>92</v>
      </c>
      <c r="H1" s="139"/>
      <c r="I1" s="140"/>
      <c r="J1" s="139" t="s">
        <v>93</v>
      </c>
      <c r="K1" s="138" t="s">
        <v>94</v>
      </c>
      <c r="L1" s="139" t="s">
        <v>95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56" ht="36.95" customHeight="1">
      <c r="AT2" s="24" t="s">
        <v>87</v>
      </c>
      <c r="AZ2" s="239" t="s">
        <v>170</v>
      </c>
      <c r="BA2" s="239" t="s">
        <v>21</v>
      </c>
      <c r="BB2" s="239" t="s">
        <v>21</v>
      </c>
      <c r="BC2" s="239" t="s">
        <v>171</v>
      </c>
      <c r="BD2" s="239" t="s">
        <v>84</v>
      </c>
    </row>
    <row r="3" spans="2:5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  <c r="AZ3" s="239" t="s">
        <v>172</v>
      </c>
      <c r="BA3" s="239" t="s">
        <v>21</v>
      </c>
      <c r="BB3" s="239" t="s">
        <v>21</v>
      </c>
      <c r="BC3" s="239" t="s">
        <v>173</v>
      </c>
      <c r="BD3" s="239" t="s">
        <v>84</v>
      </c>
    </row>
    <row r="4" spans="2:56" ht="36.95" customHeight="1">
      <c r="B4" s="28"/>
      <c r="C4" s="29"/>
      <c r="D4" s="30" t="s">
        <v>96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  <c r="AZ4" s="239" t="s">
        <v>174</v>
      </c>
      <c r="BA4" s="239" t="s">
        <v>21</v>
      </c>
      <c r="BB4" s="239" t="s">
        <v>21</v>
      </c>
      <c r="BC4" s="239" t="s">
        <v>175</v>
      </c>
      <c r="BD4" s="239" t="s">
        <v>84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Instalace nového vybavení učeben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176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25. 5. 2018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46" t="s">
        <v>31</v>
      </c>
      <c r="J15" s="35" t="s">
        <v>32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31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57" customHeight="1">
      <c r="B24" s="148"/>
      <c r="C24" s="149"/>
      <c r="D24" s="149"/>
      <c r="E24" s="44" t="s">
        <v>177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40</v>
      </c>
      <c r="E27" s="47"/>
      <c r="F27" s="47"/>
      <c r="G27" s="47"/>
      <c r="H27" s="47"/>
      <c r="I27" s="144"/>
      <c r="J27" s="155">
        <f>ROUND(J89,2)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42</v>
      </c>
      <c r="G29" s="47"/>
      <c r="H29" s="47"/>
      <c r="I29" s="156" t="s">
        <v>41</v>
      </c>
      <c r="J29" s="52" t="s">
        <v>43</v>
      </c>
      <c r="K29" s="51"/>
    </row>
    <row r="30" spans="2:11" s="1" customFormat="1" ht="14.4" customHeight="1">
      <c r="B30" s="46"/>
      <c r="C30" s="47"/>
      <c r="D30" s="55" t="s">
        <v>44</v>
      </c>
      <c r="E30" s="55" t="s">
        <v>45</v>
      </c>
      <c r="F30" s="157">
        <f>ROUND(SUM(BE89:BE497),2)</f>
        <v>0</v>
      </c>
      <c r="G30" s="47"/>
      <c r="H30" s="47"/>
      <c r="I30" s="158">
        <v>0.21</v>
      </c>
      <c r="J30" s="157">
        <f>ROUND(ROUND((SUM(BE89:BE497)),2)*I30,2)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46</v>
      </c>
      <c r="F31" s="157">
        <f>ROUND(SUM(BF89:BF497),2)</f>
        <v>0</v>
      </c>
      <c r="G31" s="47"/>
      <c r="H31" s="47"/>
      <c r="I31" s="158">
        <v>0.15</v>
      </c>
      <c r="J31" s="157">
        <f>ROUND(ROUND((SUM(BF89:BF497)),2)*I31,2)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47</v>
      </c>
      <c r="F32" s="157">
        <f>ROUND(SUM(BG89:BG497),2)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48</v>
      </c>
      <c r="F33" s="157">
        <f>ROUND(SUM(BH89:BH497),2)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49</v>
      </c>
      <c r="F34" s="157">
        <f>ROUND(SUM(BI89:BI497),2)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50</v>
      </c>
      <c r="E36" s="98"/>
      <c r="F36" s="98"/>
      <c r="G36" s="161" t="s">
        <v>51</v>
      </c>
      <c r="H36" s="162" t="s">
        <v>52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99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Instalace nového vybavení učeben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SO 01 - Přidružené stavební práce a opravy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25. 5. 2018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FSE - UJEP</v>
      </c>
      <c r="G51" s="47"/>
      <c r="H51" s="47"/>
      <c r="I51" s="146" t="s">
        <v>35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100</v>
      </c>
      <c r="D54" s="159"/>
      <c r="E54" s="159"/>
      <c r="F54" s="159"/>
      <c r="G54" s="159"/>
      <c r="H54" s="159"/>
      <c r="I54" s="173"/>
      <c r="J54" s="174" t="s">
        <v>101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102</v>
      </c>
      <c r="D56" s="47"/>
      <c r="E56" s="47"/>
      <c r="F56" s="47"/>
      <c r="G56" s="47"/>
      <c r="H56" s="47"/>
      <c r="I56" s="144"/>
      <c r="J56" s="155">
        <f>J89</f>
        <v>0</v>
      </c>
      <c r="K56" s="51"/>
      <c r="AU56" s="24" t="s">
        <v>103</v>
      </c>
    </row>
    <row r="57" spans="2:11" s="7" customFormat="1" ht="24.95" customHeight="1">
      <c r="B57" s="177"/>
      <c r="C57" s="178"/>
      <c r="D57" s="179" t="s">
        <v>178</v>
      </c>
      <c r="E57" s="180"/>
      <c r="F57" s="180"/>
      <c r="G57" s="180"/>
      <c r="H57" s="180"/>
      <c r="I57" s="181"/>
      <c r="J57" s="182">
        <f>J90</f>
        <v>0</v>
      </c>
      <c r="K57" s="183"/>
    </row>
    <row r="58" spans="2:11" s="8" customFormat="1" ht="19.9" customHeight="1">
      <c r="B58" s="184"/>
      <c r="C58" s="185"/>
      <c r="D58" s="186" t="s">
        <v>179</v>
      </c>
      <c r="E58" s="187"/>
      <c r="F58" s="187"/>
      <c r="G58" s="187"/>
      <c r="H58" s="187"/>
      <c r="I58" s="188"/>
      <c r="J58" s="189">
        <f>J91</f>
        <v>0</v>
      </c>
      <c r="K58" s="190"/>
    </row>
    <row r="59" spans="2:11" s="8" customFormat="1" ht="19.9" customHeight="1">
      <c r="B59" s="184"/>
      <c r="C59" s="185"/>
      <c r="D59" s="186" t="s">
        <v>180</v>
      </c>
      <c r="E59" s="187"/>
      <c r="F59" s="187"/>
      <c r="G59" s="187"/>
      <c r="H59" s="187"/>
      <c r="I59" s="188"/>
      <c r="J59" s="189">
        <f>J94</f>
        <v>0</v>
      </c>
      <c r="K59" s="190"/>
    </row>
    <row r="60" spans="2:11" s="8" customFormat="1" ht="19.9" customHeight="1">
      <c r="B60" s="184"/>
      <c r="C60" s="185"/>
      <c r="D60" s="186" t="s">
        <v>181</v>
      </c>
      <c r="E60" s="187"/>
      <c r="F60" s="187"/>
      <c r="G60" s="187"/>
      <c r="H60" s="187"/>
      <c r="I60" s="188"/>
      <c r="J60" s="189">
        <f>J99</f>
        <v>0</v>
      </c>
      <c r="K60" s="190"/>
    </row>
    <row r="61" spans="2:11" s="8" customFormat="1" ht="19.9" customHeight="1">
      <c r="B61" s="184"/>
      <c r="C61" s="185"/>
      <c r="D61" s="186" t="s">
        <v>182</v>
      </c>
      <c r="E61" s="187"/>
      <c r="F61" s="187"/>
      <c r="G61" s="187"/>
      <c r="H61" s="187"/>
      <c r="I61" s="188"/>
      <c r="J61" s="189">
        <f>J125</f>
        <v>0</v>
      </c>
      <c r="K61" s="190"/>
    </row>
    <row r="62" spans="2:11" s="7" customFormat="1" ht="24.95" customHeight="1">
      <c r="B62" s="177"/>
      <c r="C62" s="178"/>
      <c r="D62" s="179" t="s">
        <v>183</v>
      </c>
      <c r="E62" s="180"/>
      <c r="F62" s="180"/>
      <c r="G62" s="180"/>
      <c r="H62" s="180"/>
      <c r="I62" s="181"/>
      <c r="J62" s="182">
        <f>J141</f>
        <v>0</v>
      </c>
      <c r="K62" s="183"/>
    </row>
    <row r="63" spans="2:11" s="8" customFormat="1" ht="19.9" customHeight="1">
      <c r="B63" s="184"/>
      <c r="C63" s="185"/>
      <c r="D63" s="186" t="s">
        <v>184</v>
      </c>
      <c r="E63" s="187"/>
      <c r="F63" s="187"/>
      <c r="G63" s="187"/>
      <c r="H63" s="187"/>
      <c r="I63" s="188"/>
      <c r="J63" s="189">
        <f>J142</f>
        <v>0</v>
      </c>
      <c r="K63" s="190"/>
    </row>
    <row r="64" spans="2:11" s="8" customFormat="1" ht="19.9" customHeight="1">
      <c r="B64" s="184"/>
      <c r="C64" s="185"/>
      <c r="D64" s="186" t="s">
        <v>185</v>
      </c>
      <c r="E64" s="187"/>
      <c r="F64" s="187"/>
      <c r="G64" s="187"/>
      <c r="H64" s="187"/>
      <c r="I64" s="188"/>
      <c r="J64" s="189">
        <f>J237</f>
        <v>0</v>
      </c>
      <c r="K64" s="190"/>
    </row>
    <row r="65" spans="2:11" s="8" customFormat="1" ht="19.9" customHeight="1">
      <c r="B65" s="184"/>
      <c r="C65" s="185"/>
      <c r="D65" s="186" t="s">
        <v>186</v>
      </c>
      <c r="E65" s="187"/>
      <c r="F65" s="187"/>
      <c r="G65" s="187"/>
      <c r="H65" s="187"/>
      <c r="I65" s="188"/>
      <c r="J65" s="189">
        <f>J240</f>
        <v>0</v>
      </c>
      <c r="K65" s="190"/>
    </row>
    <row r="66" spans="2:11" s="8" customFormat="1" ht="19.9" customHeight="1">
      <c r="B66" s="184"/>
      <c r="C66" s="185"/>
      <c r="D66" s="186" t="s">
        <v>187</v>
      </c>
      <c r="E66" s="187"/>
      <c r="F66" s="187"/>
      <c r="G66" s="187"/>
      <c r="H66" s="187"/>
      <c r="I66" s="188"/>
      <c r="J66" s="189">
        <f>J243</f>
        <v>0</v>
      </c>
      <c r="K66" s="190"/>
    </row>
    <row r="67" spans="2:11" s="8" customFormat="1" ht="19.9" customHeight="1">
      <c r="B67" s="184"/>
      <c r="C67" s="185"/>
      <c r="D67" s="186" t="s">
        <v>188</v>
      </c>
      <c r="E67" s="187"/>
      <c r="F67" s="187"/>
      <c r="G67" s="187"/>
      <c r="H67" s="187"/>
      <c r="I67" s="188"/>
      <c r="J67" s="189">
        <f>J304</f>
        <v>0</v>
      </c>
      <c r="K67" s="190"/>
    </row>
    <row r="68" spans="2:11" s="8" customFormat="1" ht="19.9" customHeight="1">
      <c r="B68" s="184"/>
      <c r="C68" s="185"/>
      <c r="D68" s="186" t="s">
        <v>189</v>
      </c>
      <c r="E68" s="187"/>
      <c r="F68" s="187"/>
      <c r="G68" s="187"/>
      <c r="H68" s="187"/>
      <c r="I68" s="188"/>
      <c r="J68" s="189">
        <f>J328</f>
        <v>0</v>
      </c>
      <c r="K68" s="190"/>
    </row>
    <row r="69" spans="2:11" s="7" customFormat="1" ht="24.95" customHeight="1">
      <c r="B69" s="177"/>
      <c r="C69" s="178"/>
      <c r="D69" s="179" t="s">
        <v>190</v>
      </c>
      <c r="E69" s="180"/>
      <c r="F69" s="180"/>
      <c r="G69" s="180"/>
      <c r="H69" s="180"/>
      <c r="I69" s="181"/>
      <c r="J69" s="182">
        <f>J487</f>
        <v>0</v>
      </c>
      <c r="K69" s="183"/>
    </row>
    <row r="70" spans="2:11" s="1" customFormat="1" ht="21.8" customHeight="1">
      <c r="B70" s="46"/>
      <c r="C70" s="47"/>
      <c r="D70" s="47"/>
      <c r="E70" s="47"/>
      <c r="F70" s="47"/>
      <c r="G70" s="47"/>
      <c r="H70" s="47"/>
      <c r="I70" s="144"/>
      <c r="J70" s="47"/>
      <c r="K70" s="51"/>
    </row>
    <row r="71" spans="2:11" s="1" customFormat="1" ht="6.95" customHeight="1">
      <c r="B71" s="67"/>
      <c r="C71" s="68"/>
      <c r="D71" s="68"/>
      <c r="E71" s="68"/>
      <c r="F71" s="68"/>
      <c r="G71" s="68"/>
      <c r="H71" s="68"/>
      <c r="I71" s="166"/>
      <c r="J71" s="68"/>
      <c r="K71" s="69"/>
    </row>
    <row r="75" spans="2:12" s="1" customFormat="1" ht="6.95" customHeight="1">
      <c r="B75" s="70"/>
      <c r="C75" s="71"/>
      <c r="D75" s="71"/>
      <c r="E75" s="71"/>
      <c r="F75" s="71"/>
      <c r="G75" s="71"/>
      <c r="H75" s="71"/>
      <c r="I75" s="169"/>
      <c r="J75" s="71"/>
      <c r="K75" s="71"/>
      <c r="L75" s="72"/>
    </row>
    <row r="76" spans="2:12" s="1" customFormat="1" ht="36.95" customHeight="1">
      <c r="B76" s="46"/>
      <c r="C76" s="73" t="s">
        <v>110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4.4" customHeight="1">
      <c r="B78" s="46"/>
      <c r="C78" s="76" t="s">
        <v>18</v>
      </c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6.5" customHeight="1">
      <c r="B79" s="46"/>
      <c r="C79" s="74"/>
      <c r="D79" s="74"/>
      <c r="E79" s="192" t="str">
        <f>E7</f>
        <v>Instalace nového vybavení učeben</v>
      </c>
      <c r="F79" s="76"/>
      <c r="G79" s="76"/>
      <c r="H79" s="76"/>
      <c r="I79" s="191"/>
      <c r="J79" s="74"/>
      <c r="K79" s="74"/>
      <c r="L79" s="72"/>
    </row>
    <row r="80" spans="2:12" s="1" customFormat="1" ht="14.4" customHeight="1">
      <c r="B80" s="46"/>
      <c r="C80" s="76" t="s">
        <v>97</v>
      </c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7.25" customHeight="1">
      <c r="B81" s="46"/>
      <c r="C81" s="74"/>
      <c r="D81" s="74"/>
      <c r="E81" s="82" t="str">
        <f>E9</f>
        <v>SO 01 - Přidružené stavební práce a opravy</v>
      </c>
      <c r="F81" s="74"/>
      <c r="G81" s="74"/>
      <c r="H81" s="74"/>
      <c r="I81" s="191"/>
      <c r="J81" s="74"/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18" customHeight="1">
      <c r="B83" s="46"/>
      <c r="C83" s="76" t="s">
        <v>23</v>
      </c>
      <c r="D83" s="74"/>
      <c r="E83" s="74"/>
      <c r="F83" s="193" t="str">
        <f>F12</f>
        <v>Ústí nad Labem</v>
      </c>
      <c r="G83" s="74"/>
      <c r="H83" s="74"/>
      <c r="I83" s="194" t="s">
        <v>25</v>
      </c>
      <c r="J83" s="85" t="str">
        <f>IF(J12="","",J12)</f>
        <v>25. 5. 2018</v>
      </c>
      <c r="K83" s="74"/>
      <c r="L83" s="72"/>
    </row>
    <row r="84" spans="2:12" s="1" customFormat="1" ht="6.95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12" s="1" customFormat="1" ht="13.5">
      <c r="B85" s="46"/>
      <c r="C85" s="76" t="s">
        <v>27</v>
      </c>
      <c r="D85" s="74"/>
      <c r="E85" s="74"/>
      <c r="F85" s="193" t="str">
        <f>E15</f>
        <v>FSE - UJEP</v>
      </c>
      <c r="G85" s="74"/>
      <c r="H85" s="74"/>
      <c r="I85" s="194" t="s">
        <v>35</v>
      </c>
      <c r="J85" s="193" t="str">
        <f>E21</f>
        <v xml:space="preserve"> </v>
      </c>
      <c r="K85" s="74"/>
      <c r="L85" s="72"/>
    </row>
    <row r="86" spans="2:12" s="1" customFormat="1" ht="14.4" customHeight="1">
      <c r="B86" s="46"/>
      <c r="C86" s="76" t="s">
        <v>33</v>
      </c>
      <c r="D86" s="74"/>
      <c r="E86" s="74"/>
      <c r="F86" s="193" t="str">
        <f>IF(E18="","",E18)</f>
        <v/>
      </c>
      <c r="G86" s="74"/>
      <c r="H86" s="74"/>
      <c r="I86" s="191"/>
      <c r="J86" s="74"/>
      <c r="K86" s="74"/>
      <c r="L86" s="72"/>
    </row>
    <row r="87" spans="2:12" s="1" customFormat="1" ht="10.3" customHeight="1">
      <c r="B87" s="46"/>
      <c r="C87" s="74"/>
      <c r="D87" s="74"/>
      <c r="E87" s="74"/>
      <c r="F87" s="74"/>
      <c r="G87" s="74"/>
      <c r="H87" s="74"/>
      <c r="I87" s="191"/>
      <c r="J87" s="74"/>
      <c r="K87" s="74"/>
      <c r="L87" s="72"/>
    </row>
    <row r="88" spans="2:20" s="9" customFormat="1" ht="29.25" customHeight="1">
      <c r="B88" s="195"/>
      <c r="C88" s="196" t="s">
        <v>111</v>
      </c>
      <c r="D88" s="197" t="s">
        <v>59</v>
      </c>
      <c r="E88" s="197" t="s">
        <v>55</v>
      </c>
      <c r="F88" s="197" t="s">
        <v>112</v>
      </c>
      <c r="G88" s="197" t="s">
        <v>113</v>
      </c>
      <c r="H88" s="197" t="s">
        <v>114</v>
      </c>
      <c r="I88" s="198" t="s">
        <v>115</v>
      </c>
      <c r="J88" s="197" t="s">
        <v>101</v>
      </c>
      <c r="K88" s="199" t="s">
        <v>116</v>
      </c>
      <c r="L88" s="200"/>
      <c r="M88" s="102" t="s">
        <v>117</v>
      </c>
      <c r="N88" s="103" t="s">
        <v>44</v>
      </c>
      <c r="O88" s="103" t="s">
        <v>118</v>
      </c>
      <c r="P88" s="103" t="s">
        <v>119</v>
      </c>
      <c r="Q88" s="103" t="s">
        <v>120</v>
      </c>
      <c r="R88" s="103" t="s">
        <v>121</v>
      </c>
      <c r="S88" s="103" t="s">
        <v>122</v>
      </c>
      <c r="T88" s="104" t="s">
        <v>123</v>
      </c>
    </row>
    <row r="89" spans="2:63" s="1" customFormat="1" ht="29.25" customHeight="1">
      <c r="B89" s="46"/>
      <c r="C89" s="108" t="s">
        <v>102</v>
      </c>
      <c r="D89" s="74"/>
      <c r="E89" s="74"/>
      <c r="F89" s="74"/>
      <c r="G89" s="74"/>
      <c r="H89" s="74"/>
      <c r="I89" s="191"/>
      <c r="J89" s="201">
        <f>BK89</f>
        <v>0</v>
      </c>
      <c r="K89" s="74"/>
      <c r="L89" s="72"/>
      <c r="M89" s="105"/>
      <c r="N89" s="106"/>
      <c r="O89" s="106"/>
      <c r="P89" s="202">
        <f>P90+P141+P487</f>
        <v>0</v>
      </c>
      <c r="Q89" s="106"/>
      <c r="R89" s="202">
        <f>R90+R141+R487</f>
        <v>17.38351886</v>
      </c>
      <c r="S89" s="106"/>
      <c r="T89" s="203">
        <f>T90+T141+T487</f>
        <v>4.541811620000001</v>
      </c>
      <c r="AT89" s="24" t="s">
        <v>73</v>
      </c>
      <c r="AU89" s="24" t="s">
        <v>103</v>
      </c>
      <c r="BK89" s="204">
        <f>BK90+BK141+BK487</f>
        <v>0</v>
      </c>
    </row>
    <row r="90" spans="2:63" s="10" customFormat="1" ht="37.4" customHeight="1">
      <c r="B90" s="205"/>
      <c r="C90" s="206"/>
      <c r="D90" s="207" t="s">
        <v>73</v>
      </c>
      <c r="E90" s="208" t="s">
        <v>191</v>
      </c>
      <c r="F90" s="208" t="s">
        <v>192</v>
      </c>
      <c r="G90" s="206"/>
      <c r="H90" s="206"/>
      <c r="I90" s="209"/>
      <c r="J90" s="210">
        <f>BK90</f>
        <v>0</v>
      </c>
      <c r="K90" s="206"/>
      <c r="L90" s="211"/>
      <c r="M90" s="212"/>
      <c r="N90" s="213"/>
      <c r="O90" s="213"/>
      <c r="P90" s="214">
        <f>P91+P94+P99+P125</f>
        <v>0</v>
      </c>
      <c r="Q90" s="213"/>
      <c r="R90" s="214">
        <f>R91+R94+R99+R125</f>
        <v>0.540511</v>
      </c>
      <c r="S90" s="213"/>
      <c r="T90" s="215">
        <f>T91+T94+T99+T125</f>
        <v>0.1608</v>
      </c>
      <c r="AR90" s="216" t="s">
        <v>82</v>
      </c>
      <c r="AT90" s="217" t="s">
        <v>73</v>
      </c>
      <c r="AU90" s="217" t="s">
        <v>74</v>
      </c>
      <c r="AY90" s="216" t="s">
        <v>126</v>
      </c>
      <c r="BK90" s="218">
        <f>BK91+BK94+BK99+BK125</f>
        <v>0</v>
      </c>
    </row>
    <row r="91" spans="2:63" s="10" customFormat="1" ht="19.9" customHeight="1">
      <c r="B91" s="205"/>
      <c r="C91" s="206"/>
      <c r="D91" s="207" t="s">
        <v>73</v>
      </c>
      <c r="E91" s="219" t="s">
        <v>146</v>
      </c>
      <c r="F91" s="219" t="s">
        <v>193</v>
      </c>
      <c r="G91" s="206"/>
      <c r="H91" s="206"/>
      <c r="I91" s="209"/>
      <c r="J91" s="220">
        <f>BK91</f>
        <v>0</v>
      </c>
      <c r="K91" s="206"/>
      <c r="L91" s="211"/>
      <c r="M91" s="212"/>
      <c r="N91" s="213"/>
      <c r="O91" s="213"/>
      <c r="P91" s="214">
        <f>SUM(P92:P93)</f>
        <v>0</v>
      </c>
      <c r="Q91" s="213"/>
      <c r="R91" s="214">
        <f>SUM(R92:R93)</f>
        <v>0.426336</v>
      </c>
      <c r="S91" s="213"/>
      <c r="T91" s="215">
        <f>SUM(T92:T93)</f>
        <v>0</v>
      </c>
      <c r="AR91" s="216" t="s">
        <v>82</v>
      </c>
      <c r="AT91" s="217" t="s">
        <v>73</v>
      </c>
      <c r="AU91" s="217" t="s">
        <v>82</v>
      </c>
      <c r="AY91" s="216" t="s">
        <v>126</v>
      </c>
      <c r="BK91" s="218">
        <f>SUM(BK92:BK93)</f>
        <v>0</v>
      </c>
    </row>
    <row r="92" spans="2:65" s="1" customFormat="1" ht="25.5" customHeight="1">
      <c r="B92" s="46"/>
      <c r="C92" s="221" t="s">
        <v>82</v>
      </c>
      <c r="D92" s="221" t="s">
        <v>129</v>
      </c>
      <c r="E92" s="222" t="s">
        <v>194</v>
      </c>
      <c r="F92" s="223" t="s">
        <v>195</v>
      </c>
      <c r="G92" s="224" t="s">
        <v>196</v>
      </c>
      <c r="H92" s="225">
        <v>2.4</v>
      </c>
      <c r="I92" s="226"/>
      <c r="J92" s="227">
        <f>ROUND(I92*H92,2)</f>
        <v>0</v>
      </c>
      <c r="K92" s="223" t="s">
        <v>133</v>
      </c>
      <c r="L92" s="72"/>
      <c r="M92" s="228" t="s">
        <v>21</v>
      </c>
      <c r="N92" s="229" t="s">
        <v>45</v>
      </c>
      <c r="O92" s="47"/>
      <c r="P92" s="230">
        <f>O92*H92</f>
        <v>0</v>
      </c>
      <c r="Q92" s="230">
        <v>0.17764</v>
      </c>
      <c r="R92" s="230">
        <f>Q92*H92</f>
        <v>0.426336</v>
      </c>
      <c r="S92" s="230">
        <v>0</v>
      </c>
      <c r="T92" s="231">
        <f>S92*H92</f>
        <v>0</v>
      </c>
      <c r="AR92" s="24" t="s">
        <v>152</v>
      </c>
      <c r="AT92" s="24" t="s">
        <v>129</v>
      </c>
      <c r="AU92" s="24" t="s">
        <v>84</v>
      </c>
      <c r="AY92" s="24" t="s">
        <v>126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82</v>
      </c>
      <c r="BK92" s="232">
        <f>ROUND(I92*H92,2)</f>
        <v>0</v>
      </c>
      <c r="BL92" s="24" t="s">
        <v>152</v>
      </c>
      <c r="BM92" s="24" t="s">
        <v>197</v>
      </c>
    </row>
    <row r="93" spans="2:51" s="11" customFormat="1" ht="13.5">
      <c r="B93" s="240"/>
      <c r="C93" s="241"/>
      <c r="D93" s="233" t="s">
        <v>198</v>
      </c>
      <c r="E93" s="242" t="s">
        <v>21</v>
      </c>
      <c r="F93" s="243" t="s">
        <v>199</v>
      </c>
      <c r="G93" s="241"/>
      <c r="H93" s="244">
        <v>2.4</v>
      </c>
      <c r="I93" s="245"/>
      <c r="J93" s="241"/>
      <c r="K93" s="241"/>
      <c r="L93" s="246"/>
      <c r="M93" s="247"/>
      <c r="N93" s="248"/>
      <c r="O93" s="248"/>
      <c r="P93" s="248"/>
      <c r="Q93" s="248"/>
      <c r="R93" s="248"/>
      <c r="S93" s="248"/>
      <c r="T93" s="249"/>
      <c r="AT93" s="250" t="s">
        <v>198</v>
      </c>
      <c r="AU93" s="250" t="s">
        <v>84</v>
      </c>
      <c r="AV93" s="11" t="s">
        <v>84</v>
      </c>
      <c r="AW93" s="11" t="s">
        <v>37</v>
      </c>
      <c r="AX93" s="11" t="s">
        <v>82</v>
      </c>
      <c r="AY93" s="250" t="s">
        <v>126</v>
      </c>
    </row>
    <row r="94" spans="2:63" s="10" customFormat="1" ht="29.85" customHeight="1">
      <c r="B94" s="205"/>
      <c r="C94" s="206"/>
      <c r="D94" s="207" t="s">
        <v>73</v>
      </c>
      <c r="E94" s="219" t="s">
        <v>165</v>
      </c>
      <c r="F94" s="219" t="s">
        <v>200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SUM(P95:P98)</f>
        <v>0</v>
      </c>
      <c r="Q94" s="213"/>
      <c r="R94" s="214">
        <f>SUM(R95:R98)</f>
        <v>0.035424</v>
      </c>
      <c r="S94" s="213"/>
      <c r="T94" s="215">
        <f>SUM(T95:T98)</f>
        <v>0</v>
      </c>
      <c r="AR94" s="216" t="s">
        <v>82</v>
      </c>
      <c r="AT94" s="217" t="s">
        <v>73</v>
      </c>
      <c r="AU94" s="217" t="s">
        <v>82</v>
      </c>
      <c r="AY94" s="216" t="s">
        <v>126</v>
      </c>
      <c r="BK94" s="218">
        <f>SUM(BK95:BK98)</f>
        <v>0</v>
      </c>
    </row>
    <row r="95" spans="2:65" s="1" customFormat="1" ht="25.5" customHeight="1">
      <c r="B95" s="46"/>
      <c r="C95" s="221" t="s">
        <v>84</v>
      </c>
      <c r="D95" s="221" t="s">
        <v>129</v>
      </c>
      <c r="E95" s="222" t="s">
        <v>201</v>
      </c>
      <c r="F95" s="223" t="s">
        <v>202</v>
      </c>
      <c r="G95" s="224" t="s">
        <v>196</v>
      </c>
      <c r="H95" s="225">
        <v>4.8</v>
      </c>
      <c r="I95" s="226"/>
      <c r="J95" s="227">
        <f>ROUND(I95*H95,2)</f>
        <v>0</v>
      </c>
      <c r="K95" s="223" t="s">
        <v>133</v>
      </c>
      <c r="L95" s="72"/>
      <c r="M95" s="228" t="s">
        <v>21</v>
      </c>
      <c r="N95" s="229" t="s">
        <v>45</v>
      </c>
      <c r="O95" s="47"/>
      <c r="P95" s="230">
        <f>O95*H95</f>
        <v>0</v>
      </c>
      <c r="Q95" s="230">
        <v>0.00438</v>
      </c>
      <c r="R95" s="230">
        <f>Q95*H95</f>
        <v>0.021024</v>
      </c>
      <c r="S95" s="230">
        <v>0</v>
      </c>
      <c r="T95" s="231">
        <f>S95*H95</f>
        <v>0</v>
      </c>
      <c r="AR95" s="24" t="s">
        <v>152</v>
      </c>
      <c r="AT95" s="24" t="s">
        <v>129</v>
      </c>
      <c r="AU95" s="24" t="s">
        <v>84</v>
      </c>
      <c r="AY95" s="24" t="s">
        <v>126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82</v>
      </c>
      <c r="BK95" s="232">
        <f>ROUND(I95*H95,2)</f>
        <v>0</v>
      </c>
      <c r="BL95" s="24" t="s">
        <v>152</v>
      </c>
      <c r="BM95" s="24" t="s">
        <v>203</v>
      </c>
    </row>
    <row r="96" spans="2:51" s="11" customFormat="1" ht="13.5">
      <c r="B96" s="240"/>
      <c r="C96" s="241"/>
      <c r="D96" s="233" t="s">
        <v>198</v>
      </c>
      <c r="E96" s="242" t="s">
        <v>21</v>
      </c>
      <c r="F96" s="243" t="s">
        <v>204</v>
      </c>
      <c r="G96" s="241"/>
      <c r="H96" s="244">
        <v>4.8</v>
      </c>
      <c r="I96" s="245"/>
      <c r="J96" s="241"/>
      <c r="K96" s="241"/>
      <c r="L96" s="246"/>
      <c r="M96" s="247"/>
      <c r="N96" s="248"/>
      <c r="O96" s="248"/>
      <c r="P96" s="248"/>
      <c r="Q96" s="248"/>
      <c r="R96" s="248"/>
      <c r="S96" s="248"/>
      <c r="T96" s="249"/>
      <c r="AT96" s="250" t="s">
        <v>198</v>
      </c>
      <c r="AU96" s="250" t="s">
        <v>84</v>
      </c>
      <c r="AV96" s="11" t="s">
        <v>84</v>
      </c>
      <c r="AW96" s="11" t="s">
        <v>37</v>
      </c>
      <c r="AX96" s="11" t="s">
        <v>82</v>
      </c>
      <c r="AY96" s="250" t="s">
        <v>126</v>
      </c>
    </row>
    <row r="97" spans="2:65" s="1" customFormat="1" ht="16.5" customHeight="1">
      <c r="B97" s="46"/>
      <c r="C97" s="221" t="s">
        <v>146</v>
      </c>
      <c r="D97" s="221" t="s">
        <v>129</v>
      </c>
      <c r="E97" s="222" t="s">
        <v>205</v>
      </c>
      <c r="F97" s="223" t="s">
        <v>206</v>
      </c>
      <c r="G97" s="224" t="s">
        <v>196</v>
      </c>
      <c r="H97" s="225">
        <v>4.8</v>
      </c>
      <c r="I97" s="226"/>
      <c r="J97" s="227">
        <f>ROUND(I97*H97,2)</f>
        <v>0</v>
      </c>
      <c r="K97" s="223" t="s">
        <v>133</v>
      </c>
      <c r="L97" s="72"/>
      <c r="M97" s="228" t="s">
        <v>21</v>
      </c>
      <c r="N97" s="229" t="s">
        <v>45</v>
      </c>
      <c r="O97" s="47"/>
      <c r="P97" s="230">
        <f>O97*H97</f>
        <v>0</v>
      </c>
      <c r="Q97" s="230">
        <v>0.003</v>
      </c>
      <c r="R97" s="230">
        <f>Q97*H97</f>
        <v>0.0144</v>
      </c>
      <c r="S97" s="230">
        <v>0</v>
      </c>
      <c r="T97" s="231">
        <f>S97*H97</f>
        <v>0</v>
      </c>
      <c r="AR97" s="24" t="s">
        <v>152</v>
      </c>
      <c r="AT97" s="24" t="s">
        <v>129</v>
      </c>
      <c r="AU97" s="24" t="s">
        <v>84</v>
      </c>
      <c r="AY97" s="24" t="s">
        <v>126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82</v>
      </c>
      <c r="BK97" s="232">
        <f>ROUND(I97*H97,2)</f>
        <v>0</v>
      </c>
      <c r="BL97" s="24" t="s">
        <v>152</v>
      </c>
      <c r="BM97" s="24" t="s">
        <v>207</v>
      </c>
    </row>
    <row r="98" spans="2:51" s="11" customFormat="1" ht="13.5">
      <c r="B98" s="240"/>
      <c r="C98" s="241"/>
      <c r="D98" s="233" t="s">
        <v>198</v>
      </c>
      <c r="E98" s="242" t="s">
        <v>21</v>
      </c>
      <c r="F98" s="243" t="s">
        <v>204</v>
      </c>
      <c r="G98" s="241"/>
      <c r="H98" s="244">
        <v>4.8</v>
      </c>
      <c r="I98" s="245"/>
      <c r="J98" s="241"/>
      <c r="K98" s="241"/>
      <c r="L98" s="246"/>
      <c r="M98" s="247"/>
      <c r="N98" s="248"/>
      <c r="O98" s="248"/>
      <c r="P98" s="248"/>
      <c r="Q98" s="248"/>
      <c r="R98" s="248"/>
      <c r="S98" s="248"/>
      <c r="T98" s="249"/>
      <c r="AT98" s="250" t="s">
        <v>198</v>
      </c>
      <c r="AU98" s="250" t="s">
        <v>84</v>
      </c>
      <c r="AV98" s="11" t="s">
        <v>84</v>
      </c>
      <c r="AW98" s="11" t="s">
        <v>37</v>
      </c>
      <c r="AX98" s="11" t="s">
        <v>82</v>
      </c>
      <c r="AY98" s="250" t="s">
        <v>126</v>
      </c>
    </row>
    <row r="99" spans="2:63" s="10" customFormat="1" ht="29.85" customHeight="1">
      <c r="B99" s="205"/>
      <c r="C99" s="206"/>
      <c r="D99" s="207" t="s">
        <v>73</v>
      </c>
      <c r="E99" s="219" t="s">
        <v>208</v>
      </c>
      <c r="F99" s="219" t="s">
        <v>209</v>
      </c>
      <c r="G99" s="206"/>
      <c r="H99" s="206"/>
      <c r="I99" s="209"/>
      <c r="J99" s="220">
        <f>BK99</f>
        <v>0</v>
      </c>
      <c r="K99" s="206"/>
      <c r="L99" s="211"/>
      <c r="M99" s="212"/>
      <c r="N99" s="213"/>
      <c r="O99" s="213"/>
      <c r="P99" s="214">
        <f>SUM(P100:P124)</f>
        <v>0</v>
      </c>
      <c r="Q99" s="213"/>
      <c r="R99" s="214">
        <f>SUM(R100:R124)</f>
        <v>0.07875100000000002</v>
      </c>
      <c r="S99" s="213"/>
      <c r="T99" s="215">
        <f>SUM(T100:T124)</f>
        <v>0.1608</v>
      </c>
      <c r="AR99" s="216" t="s">
        <v>82</v>
      </c>
      <c r="AT99" s="217" t="s">
        <v>73</v>
      </c>
      <c r="AU99" s="217" t="s">
        <v>82</v>
      </c>
      <c r="AY99" s="216" t="s">
        <v>126</v>
      </c>
      <c r="BK99" s="218">
        <f>SUM(BK100:BK124)</f>
        <v>0</v>
      </c>
    </row>
    <row r="100" spans="2:65" s="1" customFormat="1" ht="25.5" customHeight="1">
      <c r="B100" s="46"/>
      <c r="C100" s="221" t="s">
        <v>152</v>
      </c>
      <c r="D100" s="221" t="s">
        <v>129</v>
      </c>
      <c r="E100" s="222" t="s">
        <v>210</v>
      </c>
      <c r="F100" s="223" t="s">
        <v>211</v>
      </c>
      <c r="G100" s="224" t="s">
        <v>196</v>
      </c>
      <c r="H100" s="225">
        <v>567.7</v>
      </c>
      <c r="I100" s="226"/>
      <c r="J100" s="227">
        <f>ROUND(I100*H100,2)</f>
        <v>0</v>
      </c>
      <c r="K100" s="223" t="s">
        <v>133</v>
      </c>
      <c r="L100" s="72"/>
      <c r="M100" s="228" t="s">
        <v>21</v>
      </c>
      <c r="N100" s="229" t="s">
        <v>45</v>
      </c>
      <c r="O100" s="47"/>
      <c r="P100" s="230">
        <f>O100*H100</f>
        <v>0</v>
      </c>
      <c r="Q100" s="230">
        <v>0.00013</v>
      </c>
      <c r="R100" s="230">
        <f>Q100*H100</f>
        <v>0.073801</v>
      </c>
      <c r="S100" s="230">
        <v>0</v>
      </c>
      <c r="T100" s="231">
        <f>S100*H100</f>
        <v>0</v>
      </c>
      <c r="AR100" s="24" t="s">
        <v>152</v>
      </c>
      <c r="AT100" s="24" t="s">
        <v>129</v>
      </c>
      <c r="AU100" s="24" t="s">
        <v>84</v>
      </c>
      <c r="AY100" s="24" t="s">
        <v>126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82</v>
      </c>
      <c r="BK100" s="232">
        <f>ROUND(I100*H100,2)</f>
        <v>0</v>
      </c>
      <c r="BL100" s="24" t="s">
        <v>152</v>
      </c>
      <c r="BM100" s="24" t="s">
        <v>212</v>
      </c>
    </row>
    <row r="101" spans="2:51" s="11" customFormat="1" ht="13.5">
      <c r="B101" s="240"/>
      <c r="C101" s="241"/>
      <c r="D101" s="233" t="s">
        <v>198</v>
      </c>
      <c r="E101" s="242" t="s">
        <v>21</v>
      </c>
      <c r="F101" s="243" t="s">
        <v>213</v>
      </c>
      <c r="G101" s="241"/>
      <c r="H101" s="244">
        <v>69.53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198</v>
      </c>
      <c r="AU101" s="250" t="s">
        <v>84</v>
      </c>
      <c r="AV101" s="11" t="s">
        <v>84</v>
      </c>
      <c r="AW101" s="11" t="s">
        <v>37</v>
      </c>
      <c r="AX101" s="11" t="s">
        <v>74</v>
      </c>
      <c r="AY101" s="250" t="s">
        <v>126</v>
      </c>
    </row>
    <row r="102" spans="2:51" s="11" customFormat="1" ht="13.5">
      <c r="B102" s="240"/>
      <c r="C102" s="241"/>
      <c r="D102" s="233" t="s">
        <v>198</v>
      </c>
      <c r="E102" s="242" t="s">
        <v>21</v>
      </c>
      <c r="F102" s="243" t="s">
        <v>214</v>
      </c>
      <c r="G102" s="241"/>
      <c r="H102" s="244">
        <v>65.41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198</v>
      </c>
      <c r="AU102" s="250" t="s">
        <v>84</v>
      </c>
      <c r="AV102" s="11" t="s">
        <v>84</v>
      </c>
      <c r="AW102" s="11" t="s">
        <v>37</v>
      </c>
      <c r="AX102" s="11" t="s">
        <v>74</v>
      </c>
      <c r="AY102" s="250" t="s">
        <v>126</v>
      </c>
    </row>
    <row r="103" spans="2:51" s="12" customFormat="1" ht="13.5">
      <c r="B103" s="251"/>
      <c r="C103" s="252"/>
      <c r="D103" s="233" t="s">
        <v>198</v>
      </c>
      <c r="E103" s="253" t="s">
        <v>21</v>
      </c>
      <c r="F103" s="254" t="s">
        <v>215</v>
      </c>
      <c r="G103" s="252"/>
      <c r="H103" s="255">
        <v>134.94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AT103" s="261" t="s">
        <v>198</v>
      </c>
      <c r="AU103" s="261" t="s">
        <v>84</v>
      </c>
      <c r="AV103" s="12" t="s">
        <v>146</v>
      </c>
      <c r="AW103" s="12" t="s">
        <v>37</v>
      </c>
      <c r="AX103" s="12" t="s">
        <v>74</v>
      </c>
      <c r="AY103" s="261" t="s">
        <v>126</v>
      </c>
    </row>
    <row r="104" spans="2:51" s="11" customFormat="1" ht="13.5">
      <c r="B104" s="240"/>
      <c r="C104" s="241"/>
      <c r="D104" s="233" t="s">
        <v>198</v>
      </c>
      <c r="E104" s="242" t="s">
        <v>21</v>
      </c>
      <c r="F104" s="243" t="s">
        <v>216</v>
      </c>
      <c r="G104" s="241"/>
      <c r="H104" s="244">
        <v>70.83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198</v>
      </c>
      <c r="AU104" s="250" t="s">
        <v>84</v>
      </c>
      <c r="AV104" s="11" t="s">
        <v>84</v>
      </c>
      <c r="AW104" s="11" t="s">
        <v>37</v>
      </c>
      <c r="AX104" s="11" t="s">
        <v>74</v>
      </c>
      <c r="AY104" s="250" t="s">
        <v>126</v>
      </c>
    </row>
    <row r="105" spans="2:51" s="11" customFormat="1" ht="13.5">
      <c r="B105" s="240"/>
      <c r="C105" s="241"/>
      <c r="D105" s="233" t="s">
        <v>198</v>
      </c>
      <c r="E105" s="242" t="s">
        <v>21</v>
      </c>
      <c r="F105" s="243" t="s">
        <v>217</v>
      </c>
      <c r="G105" s="241"/>
      <c r="H105" s="244">
        <v>68.21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198</v>
      </c>
      <c r="AU105" s="250" t="s">
        <v>84</v>
      </c>
      <c r="AV105" s="11" t="s">
        <v>84</v>
      </c>
      <c r="AW105" s="11" t="s">
        <v>37</v>
      </c>
      <c r="AX105" s="11" t="s">
        <v>74</v>
      </c>
      <c r="AY105" s="250" t="s">
        <v>126</v>
      </c>
    </row>
    <row r="106" spans="2:51" s="11" customFormat="1" ht="13.5">
      <c r="B106" s="240"/>
      <c r="C106" s="241"/>
      <c r="D106" s="233" t="s">
        <v>198</v>
      </c>
      <c r="E106" s="242" t="s">
        <v>21</v>
      </c>
      <c r="F106" s="243" t="s">
        <v>218</v>
      </c>
      <c r="G106" s="241"/>
      <c r="H106" s="244">
        <v>93.82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198</v>
      </c>
      <c r="AU106" s="250" t="s">
        <v>84</v>
      </c>
      <c r="AV106" s="11" t="s">
        <v>84</v>
      </c>
      <c r="AW106" s="11" t="s">
        <v>37</v>
      </c>
      <c r="AX106" s="11" t="s">
        <v>74</v>
      </c>
      <c r="AY106" s="250" t="s">
        <v>126</v>
      </c>
    </row>
    <row r="107" spans="2:51" s="11" customFormat="1" ht="13.5">
      <c r="B107" s="240"/>
      <c r="C107" s="241"/>
      <c r="D107" s="233" t="s">
        <v>198</v>
      </c>
      <c r="E107" s="242" t="s">
        <v>21</v>
      </c>
      <c r="F107" s="243" t="s">
        <v>219</v>
      </c>
      <c r="G107" s="241"/>
      <c r="H107" s="244">
        <v>69.9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AT107" s="250" t="s">
        <v>198</v>
      </c>
      <c r="AU107" s="250" t="s">
        <v>84</v>
      </c>
      <c r="AV107" s="11" t="s">
        <v>84</v>
      </c>
      <c r="AW107" s="11" t="s">
        <v>37</v>
      </c>
      <c r="AX107" s="11" t="s">
        <v>74</v>
      </c>
      <c r="AY107" s="250" t="s">
        <v>126</v>
      </c>
    </row>
    <row r="108" spans="2:51" s="11" customFormat="1" ht="13.5">
      <c r="B108" s="240"/>
      <c r="C108" s="241"/>
      <c r="D108" s="233" t="s">
        <v>198</v>
      </c>
      <c r="E108" s="242" t="s">
        <v>21</v>
      </c>
      <c r="F108" s="243" t="s">
        <v>220</v>
      </c>
      <c r="G108" s="241"/>
      <c r="H108" s="244">
        <v>130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198</v>
      </c>
      <c r="AU108" s="250" t="s">
        <v>84</v>
      </c>
      <c r="AV108" s="11" t="s">
        <v>84</v>
      </c>
      <c r="AW108" s="11" t="s">
        <v>37</v>
      </c>
      <c r="AX108" s="11" t="s">
        <v>74</v>
      </c>
      <c r="AY108" s="250" t="s">
        <v>126</v>
      </c>
    </row>
    <row r="109" spans="2:51" s="12" customFormat="1" ht="13.5">
      <c r="B109" s="251"/>
      <c r="C109" s="252"/>
      <c r="D109" s="233" t="s">
        <v>198</v>
      </c>
      <c r="E109" s="253" t="s">
        <v>21</v>
      </c>
      <c r="F109" s="254" t="s">
        <v>221</v>
      </c>
      <c r="G109" s="252"/>
      <c r="H109" s="255">
        <v>432.76</v>
      </c>
      <c r="I109" s="256"/>
      <c r="J109" s="252"/>
      <c r="K109" s="252"/>
      <c r="L109" s="257"/>
      <c r="M109" s="258"/>
      <c r="N109" s="259"/>
      <c r="O109" s="259"/>
      <c r="P109" s="259"/>
      <c r="Q109" s="259"/>
      <c r="R109" s="259"/>
      <c r="S109" s="259"/>
      <c r="T109" s="260"/>
      <c r="AT109" s="261" t="s">
        <v>198</v>
      </c>
      <c r="AU109" s="261" t="s">
        <v>84</v>
      </c>
      <c r="AV109" s="12" t="s">
        <v>146</v>
      </c>
      <c r="AW109" s="12" t="s">
        <v>37</v>
      </c>
      <c r="AX109" s="12" t="s">
        <v>74</v>
      </c>
      <c r="AY109" s="261" t="s">
        <v>126</v>
      </c>
    </row>
    <row r="110" spans="2:51" s="13" customFormat="1" ht="13.5">
      <c r="B110" s="262"/>
      <c r="C110" s="263"/>
      <c r="D110" s="233" t="s">
        <v>198</v>
      </c>
      <c r="E110" s="264" t="s">
        <v>21</v>
      </c>
      <c r="F110" s="265" t="s">
        <v>222</v>
      </c>
      <c r="G110" s="263"/>
      <c r="H110" s="266">
        <v>567.7</v>
      </c>
      <c r="I110" s="267"/>
      <c r="J110" s="263"/>
      <c r="K110" s="263"/>
      <c r="L110" s="268"/>
      <c r="M110" s="269"/>
      <c r="N110" s="270"/>
      <c r="O110" s="270"/>
      <c r="P110" s="270"/>
      <c r="Q110" s="270"/>
      <c r="R110" s="270"/>
      <c r="S110" s="270"/>
      <c r="T110" s="271"/>
      <c r="AT110" s="272" t="s">
        <v>198</v>
      </c>
      <c r="AU110" s="272" t="s">
        <v>84</v>
      </c>
      <c r="AV110" s="13" t="s">
        <v>152</v>
      </c>
      <c r="AW110" s="13" t="s">
        <v>37</v>
      </c>
      <c r="AX110" s="13" t="s">
        <v>82</v>
      </c>
      <c r="AY110" s="272" t="s">
        <v>126</v>
      </c>
    </row>
    <row r="111" spans="2:65" s="1" customFormat="1" ht="25.5" customHeight="1">
      <c r="B111" s="46"/>
      <c r="C111" s="221" t="s">
        <v>125</v>
      </c>
      <c r="D111" s="221" t="s">
        <v>129</v>
      </c>
      <c r="E111" s="222" t="s">
        <v>223</v>
      </c>
      <c r="F111" s="223" t="s">
        <v>224</v>
      </c>
      <c r="G111" s="224" t="s">
        <v>196</v>
      </c>
      <c r="H111" s="225">
        <v>360</v>
      </c>
      <c r="I111" s="226"/>
      <c r="J111" s="227">
        <f>ROUND(I111*H111,2)</f>
        <v>0</v>
      </c>
      <c r="K111" s="223" t="s">
        <v>133</v>
      </c>
      <c r="L111" s="72"/>
      <c r="M111" s="228" t="s">
        <v>21</v>
      </c>
      <c r="N111" s="229" t="s">
        <v>45</v>
      </c>
      <c r="O111" s="47"/>
      <c r="P111" s="230">
        <f>O111*H111</f>
        <v>0</v>
      </c>
      <c r="Q111" s="230">
        <v>1E-05</v>
      </c>
      <c r="R111" s="230">
        <f>Q111*H111</f>
        <v>0.0036000000000000003</v>
      </c>
      <c r="S111" s="230">
        <v>0</v>
      </c>
      <c r="T111" s="231">
        <f>S111*H111</f>
        <v>0</v>
      </c>
      <c r="AR111" s="24" t="s">
        <v>152</v>
      </c>
      <c r="AT111" s="24" t="s">
        <v>129</v>
      </c>
      <c r="AU111" s="24" t="s">
        <v>84</v>
      </c>
      <c r="AY111" s="24" t="s">
        <v>126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82</v>
      </c>
      <c r="BK111" s="232">
        <f>ROUND(I111*H111,2)</f>
        <v>0</v>
      </c>
      <c r="BL111" s="24" t="s">
        <v>152</v>
      </c>
      <c r="BM111" s="24" t="s">
        <v>225</v>
      </c>
    </row>
    <row r="112" spans="2:51" s="14" customFormat="1" ht="13.5">
      <c r="B112" s="273"/>
      <c r="C112" s="274"/>
      <c r="D112" s="233" t="s">
        <v>198</v>
      </c>
      <c r="E112" s="275" t="s">
        <v>21</v>
      </c>
      <c r="F112" s="276" t="s">
        <v>226</v>
      </c>
      <c r="G112" s="274"/>
      <c r="H112" s="275" t="s">
        <v>21</v>
      </c>
      <c r="I112" s="277"/>
      <c r="J112" s="274"/>
      <c r="K112" s="274"/>
      <c r="L112" s="278"/>
      <c r="M112" s="279"/>
      <c r="N112" s="280"/>
      <c r="O112" s="280"/>
      <c r="P112" s="280"/>
      <c r="Q112" s="280"/>
      <c r="R112" s="280"/>
      <c r="S112" s="280"/>
      <c r="T112" s="281"/>
      <c r="AT112" s="282" t="s">
        <v>198</v>
      </c>
      <c r="AU112" s="282" t="s">
        <v>84</v>
      </c>
      <c r="AV112" s="14" t="s">
        <v>82</v>
      </c>
      <c r="AW112" s="14" t="s">
        <v>37</v>
      </c>
      <c r="AX112" s="14" t="s">
        <v>74</v>
      </c>
      <c r="AY112" s="282" t="s">
        <v>126</v>
      </c>
    </row>
    <row r="113" spans="2:51" s="11" customFormat="1" ht="13.5">
      <c r="B113" s="240"/>
      <c r="C113" s="241"/>
      <c r="D113" s="233" t="s">
        <v>198</v>
      </c>
      <c r="E113" s="242" t="s">
        <v>21</v>
      </c>
      <c r="F113" s="243" t="s">
        <v>227</v>
      </c>
      <c r="G113" s="241"/>
      <c r="H113" s="244">
        <v>120</v>
      </c>
      <c r="I113" s="245"/>
      <c r="J113" s="241"/>
      <c r="K113" s="241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198</v>
      </c>
      <c r="AU113" s="250" t="s">
        <v>84</v>
      </c>
      <c r="AV113" s="11" t="s">
        <v>84</v>
      </c>
      <c r="AW113" s="11" t="s">
        <v>37</v>
      </c>
      <c r="AX113" s="11" t="s">
        <v>74</v>
      </c>
      <c r="AY113" s="250" t="s">
        <v>126</v>
      </c>
    </row>
    <row r="114" spans="2:51" s="11" customFormat="1" ht="13.5">
      <c r="B114" s="240"/>
      <c r="C114" s="241"/>
      <c r="D114" s="233" t="s">
        <v>198</v>
      </c>
      <c r="E114" s="242" t="s">
        <v>21</v>
      </c>
      <c r="F114" s="243" t="s">
        <v>228</v>
      </c>
      <c r="G114" s="241"/>
      <c r="H114" s="244">
        <v>120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198</v>
      </c>
      <c r="AU114" s="250" t="s">
        <v>84</v>
      </c>
      <c r="AV114" s="11" t="s">
        <v>84</v>
      </c>
      <c r="AW114" s="11" t="s">
        <v>37</v>
      </c>
      <c r="AX114" s="11" t="s">
        <v>74</v>
      </c>
      <c r="AY114" s="250" t="s">
        <v>126</v>
      </c>
    </row>
    <row r="115" spans="2:51" s="11" customFormat="1" ht="13.5">
      <c r="B115" s="240"/>
      <c r="C115" s="241"/>
      <c r="D115" s="233" t="s">
        <v>198</v>
      </c>
      <c r="E115" s="242" t="s">
        <v>21</v>
      </c>
      <c r="F115" s="243" t="s">
        <v>229</v>
      </c>
      <c r="G115" s="241"/>
      <c r="H115" s="244">
        <v>120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198</v>
      </c>
      <c r="AU115" s="250" t="s">
        <v>84</v>
      </c>
      <c r="AV115" s="11" t="s">
        <v>84</v>
      </c>
      <c r="AW115" s="11" t="s">
        <v>37</v>
      </c>
      <c r="AX115" s="11" t="s">
        <v>74</v>
      </c>
      <c r="AY115" s="250" t="s">
        <v>126</v>
      </c>
    </row>
    <row r="116" spans="2:51" s="13" customFormat="1" ht="13.5">
      <c r="B116" s="262"/>
      <c r="C116" s="263"/>
      <c r="D116" s="233" t="s">
        <v>198</v>
      </c>
      <c r="E116" s="264" t="s">
        <v>21</v>
      </c>
      <c r="F116" s="265" t="s">
        <v>222</v>
      </c>
      <c r="G116" s="263"/>
      <c r="H116" s="266">
        <v>360</v>
      </c>
      <c r="I116" s="267"/>
      <c r="J116" s="263"/>
      <c r="K116" s="263"/>
      <c r="L116" s="268"/>
      <c r="M116" s="269"/>
      <c r="N116" s="270"/>
      <c r="O116" s="270"/>
      <c r="P116" s="270"/>
      <c r="Q116" s="270"/>
      <c r="R116" s="270"/>
      <c r="S116" s="270"/>
      <c r="T116" s="271"/>
      <c r="AT116" s="272" t="s">
        <v>198</v>
      </c>
      <c r="AU116" s="272" t="s">
        <v>84</v>
      </c>
      <c r="AV116" s="13" t="s">
        <v>152</v>
      </c>
      <c r="AW116" s="13" t="s">
        <v>37</v>
      </c>
      <c r="AX116" s="13" t="s">
        <v>82</v>
      </c>
      <c r="AY116" s="272" t="s">
        <v>126</v>
      </c>
    </row>
    <row r="117" spans="2:65" s="1" customFormat="1" ht="16.5" customHeight="1">
      <c r="B117" s="46"/>
      <c r="C117" s="221" t="s">
        <v>165</v>
      </c>
      <c r="D117" s="221" t="s">
        <v>129</v>
      </c>
      <c r="E117" s="222" t="s">
        <v>230</v>
      </c>
      <c r="F117" s="223" t="s">
        <v>231</v>
      </c>
      <c r="G117" s="224" t="s">
        <v>196</v>
      </c>
      <c r="H117" s="225">
        <v>135</v>
      </c>
      <c r="I117" s="226"/>
      <c r="J117" s="227">
        <f>ROUND(I117*H117,2)</f>
        <v>0</v>
      </c>
      <c r="K117" s="223" t="s">
        <v>133</v>
      </c>
      <c r="L117" s="72"/>
      <c r="M117" s="228" t="s">
        <v>21</v>
      </c>
      <c r="N117" s="229" t="s">
        <v>45</v>
      </c>
      <c r="O117" s="47"/>
      <c r="P117" s="230">
        <f>O117*H117</f>
        <v>0</v>
      </c>
      <c r="Q117" s="230">
        <v>1E-05</v>
      </c>
      <c r="R117" s="230">
        <f>Q117*H117</f>
        <v>0.00135</v>
      </c>
      <c r="S117" s="230">
        <v>0</v>
      </c>
      <c r="T117" s="231">
        <f>S117*H117</f>
        <v>0</v>
      </c>
      <c r="AR117" s="24" t="s">
        <v>152</v>
      </c>
      <c r="AT117" s="24" t="s">
        <v>129</v>
      </c>
      <c r="AU117" s="24" t="s">
        <v>84</v>
      </c>
      <c r="AY117" s="24" t="s">
        <v>126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82</v>
      </c>
      <c r="BK117" s="232">
        <f>ROUND(I117*H117,2)</f>
        <v>0</v>
      </c>
      <c r="BL117" s="24" t="s">
        <v>152</v>
      </c>
      <c r="BM117" s="24" t="s">
        <v>232</v>
      </c>
    </row>
    <row r="118" spans="2:51" s="14" customFormat="1" ht="13.5">
      <c r="B118" s="273"/>
      <c r="C118" s="274"/>
      <c r="D118" s="233" t="s">
        <v>198</v>
      </c>
      <c r="E118" s="275" t="s">
        <v>21</v>
      </c>
      <c r="F118" s="276" t="s">
        <v>226</v>
      </c>
      <c r="G118" s="274"/>
      <c r="H118" s="275" t="s">
        <v>21</v>
      </c>
      <c r="I118" s="277"/>
      <c r="J118" s="274"/>
      <c r="K118" s="274"/>
      <c r="L118" s="278"/>
      <c r="M118" s="279"/>
      <c r="N118" s="280"/>
      <c r="O118" s="280"/>
      <c r="P118" s="280"/>
      <c r="Q118" s="280"/>
      <c r="R118" s="280"/>
      <c r="S118" s="280"/>
      <c r="T118" s="281"/>
      <c r="AT118" s="282" t="s">
        <v>198</v>
      </c>
      <c r="AU118" s="282" t="s">
        <v>84</v>
      </c>
      <c r="AV118" s="14" t="s">
        <v>82</v>
      </c>
      <c r="AW118" s="14" t="s">
        <v>37</v>
      </c>
      <c r="AX118" s="14" t="s">
        <v>74</v>
      </c>
      <c r="AY118" s="282" t="s">
        <v>126</v>
      </c>
    </row>
    <row r="119" spans="2:51" s="11" customFormat="1" ht="13.5">
      <c r="B119" s="240"/>
      <c r="C119" s="241"/>
      <c r="D119" s="233" t="s">
        <v>198</v>
      </c>
      <c r="E119" s="242" t="s">
        <v>21</v>
      </c>
      <c r="F119" s="243" t="s">
        <v>233</v>
      </c>
      <c r="G119" s="241"/>
      <c r="H119" s="244">
        <v>45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198</v>
      </c>
      <c r="AU119" s="250" t="s">
        <v>84</v>
      </c>
      <c r="AV119" s="11" t="s">
        <v>84</v>
      </c>
      <c r="AW119" s="11" t="s">
        <v>37</v>
      </c>
      <c r="AX119" s="11" t="s">
        <v>74</v>
      </c>
      <c r="AY119" s="250" t="s">
        <v>126</v>
      </c>
    </row>
    <row r="120" spans="2:51" s="11" customFormat="1" ht="13.5">
      <c r="B120" s="240"/>
      <c r="C120" s="241"/>
      <c r="D120" s="233" t="s">
        <v>198</v>
      </c>
      <c r="E120" s="242" t="s">
        <v>21</v>
      </c>
      <c r="F120" s="243" t="s">
        <v>234</v>
      </c>
      <c r="G120" s="241"/>
      <c r="H120" s="244">
        <v>45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AT120" s="250" t="s">
        <v>198</v>
      </c>
      <c r="AU120" s="250" t="s">
        <v>84</v>
      </c>
      <c r="AV120" s="11" t="s">
        <v>84</v>
      </c>
      <c r="AW120" s="11" t="s">
        <v>37</v>
      </c>
      <c r="AX120" s="11" t="s">
        <v>74</v>
      </c>
      <c r="AY120" s="250" t="s">
        <v>126</v>
      </c>
    </row>
    <row r="121" spans="2:51" s="11" customFormat="1" ht="13.5">
      <c r="B121" s="240"/>
      <c r="C121" s="241"/>
      <c r="D121" s="233" t="s">
        <v>198</v>
      </c>
      <c r="E121" s="242" t="s">
        <v>21</v>
      </c>
      <c r="F121" s="243" t="s">
        <v>235</v>
      </c>
      <c r="G121" s="241"/>
      <c r="H121" s="244">
        <v>45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198</v>
      </c>
      <c r="AU121" s="250" t="s">
        <v>84</v>
      </c>
      <c r="AV121" s="11" t="s">
        <v>84</v>
      </c>
      <c r="AW121" s="11" t="s">
        <v>37</v>
      </c>
      <c r="AX121" s="11" t="s">
        <v>74</v>
      </c>
      <c r="AY121" s="250" t="s">
        <v>126</v>
      </c>
    </row>
    <row r="122" spans="2:51" s="13" customFormat="1" ht="13.5">
      <c r="B122" s="262"/>
      <c r="C122" s="263"/>
      <c r="D122" s="233" t="s">
        <v>198</v>
      </c>
      <c r="E122" s="264" t="s">
        <v>21</v>
      </c>
      <c r="F122" s="265" t="s">
        <v>222</v>
      </c>
      <c r="G122" s="263"/>
      <c r="H122" s="266">
        <v>135</v>
      </c>
      <c r="I122" s="267"/>
      <c r="J122" s="263"/>
      <c r="K122" s="263"/>
      <c r="L122" s="268"/>
      <c r="M122" s="269"/>
      <c r="N122" s="270"/>
      <c r="O122" s="270"/>
      <c r="P122" s="270"/>
      <c r="Q122" s="270"/>
      <c r="R122" s="270"/>
      <c r="S122" s="270"/>
      <c r="T122" s="271"/>
      <c r="AT122" s="272" t="s">
        <v>198</v>
      </c>
      <c r="AU122" s="272" t="s">
        <v>84</v>
      </c>
      <c r="AV122" s="13" t="s">
        <v>152</v>
      </c>
      <c r="AW122" s="13" t="s">
        <v>37</v>
      </c>
      <c r="AX122" s="13" t="s">
        <v>82</v>
      </c>
      <c r="AY122" s="272" t="s">
        <v>126</v>
      </c>
    </row>
    <row r="123" spans="2:65" s="1" customFormat="1" ht="25.5" customHeight="1">
      <c r="B123" s="46"/>
      <c r="C123" s="221" t="s">
        <v>236</v>
      </c>
      <c r="D123" s="221" t="s">
        <v>129</v>
      </c>
      <c r="E123" s="222" t="s">
        <v>237</v>
      </c>
      <c r="F123" s="223" t="s">
        <v>238</v>
      </c>
      <c r="G123" s="224" t="s">
        <v>196</v>
      </c>
      <c r="H123" s="225">
        <v>2.4</v>
      </c>
      <c r="I123" s="226"/>
      <c r="J123" s="227">
        <f>ROUND(I123*H123,2)</f>
        <v>0</v>
      </c>
      <c r="K123" s="223" t="s">
        <v>133</v>
      </c>
      <c r="L123" s="72"/>
      <c r="M123" s="228" t="s">
        <v>21</v>
      </c>
      <c r="N123" s="229" t="s">
        <v>45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0.067</v>
      </c>
      <c r="T123" s="231">
        <f>S123*H123</f>
        <v>0.1608</v>
      </c>
      <c r="AR123" s="24" t="s">
        <v>152</v>
      </c>
      <c r="AT123" s="24" t="s">
        <v>129</v>
      </c>
      <c r="AU123" s="24" t="s">
        <v>84</v>
      </c>
      <c r="AY123" s="24" t="s">
        <v>126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82</v>
      </c>
      <c r="BK123" s="232">
        <f>ROUND(I123*H123,2)</f>
        <v>0</v>
      </c>
      <c r="BL123" s="24" t="s">
        <v>152</v>
      </c>
      <c r="BM123" s="24" t="s">
        <v>239</v>
      </c>
    </row>
    <row r="124" spans="2:51" s="11" customFormat="1" ht="13.5">
      <c r="B124" s="240"/>
      <c r="C124" s="241"/>
      <c r="D124" s="233" t="s">
        <v>198</v>
      </c>
      <c r="E124" s="242" t="s">
        <v>21</v>
      </c>
      <c r="F124" s="243" t="s">
        <v>199</v>
      </c>
      <c r="G124" s="241"/>
      <c r="H124" s="244">
        <v>2.4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198</v>
      </c>
      <c r="AU124" s="250" t="s">
        <v>84</v>
      </c>
      <c r="AV124" s="11" t="s">
        <v>84</v>
      </c>
      <c r="AW124" s="11" t="s">
        <v>37</v>
      </c>
      <c r="AX124" s="11" t="s">
        <v>82</v>
      </c>
      <c r="AY124" s="250" t="s">
        <v>126</v>
      </c>
    </row>
    <row r="125" spans="2:63" s="10" customFormat="1" ht="29.85" customHeight="1">
      <c r="B125" s="205"/>
      <c r="C125" s="206"/>
      <c r="D125" s="207" t="s">
        <v>73</v>
      </c>
      <c r="E125" s="219" t="s">
        <v>240</v>
      </c>
      <c r="F125" s="219" t="s">
        <v>241</v>
      </c>
      <c r="G125" s="206"/>
      <c r="H125" s="206"/>
      <c r="I125" s="209"/>
      <c r="J125" s="220">
        <f>BK125</f>
        <v>0</v>
      </c>
      <c r="K125" s="206"/>
      <c r="L125" s="211"/>
      <c r="M125" s="212"/>
      <c r="N125" s="213"/>
      <c r="O125" s="213"/>
      <c r="P125" s="214">
        <f>SUM(P126:P140)</f>
        <v>0</v>
      </c>
      <c r="Q125" s="213"/>
      <c r="R125" s="214">
        <f>SUM(R126:R140)</f>
        <v>0</v>
      </c>
      <c r="S125" s="213"/>
      <c r="T125" s="215">
        <f>SUM(T126:T140)</f>
        <v>0</v>
      </c>
      <c r="AR125" s="216" t="s">
        <v>82</v>
      </c>
      <c r="AT125" s="217" t="s">
        <v>73</v>
      </c>
      <c r="AU125" s="217" t="s">
        <v>82</v>
      </c>
      <c r="AY125" s="216" t="s">
        <v>126</v>
      </c>
      <c r="BK125" s="218">
        <f>SUM(BK126:BK140)</f>
        <v>0</v>
      </c>
    </row>
    <row r="126" spans="2:65" s="1" customFormat="1" ht="38.25" customHeight="1">
      <c r="B126" s="46"/>
      <c r="C126" s="221" t="s">
        <v>242</v>
      </c>
      <c r="D126" s="221" t="s">
        <v>129</v>
      </c>
      <c r="E126" s="222" t="s">
        <v>243</v>
      </c>
      <c r="F126" s="223" t="s">
        <v>244</v>
      </c>
      <c r="G126" s="224" t="s">
        <v>245</v>
      </c>
      <c r="H126" s="225">
        <v>4.542</v>
      </c>
      <c r="I126" s="226"/>
      <c r="J126" s="227">
        <f>ROUND(I126*H126,2)</f>
        <v>0</v>
      </c>
      <c r="K126" s="223" t="s">
        <v>133</v>
      </c>
      <c r="L126" s="72"/>
      <c r="M126" s="228" t="s">
        <v>21</v>
      </c>
      <c r="N126" s="229" t="s">
        <v>45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152</v>
      </c>
      <c r="AT126" s="24" t="s">
        <v>129</v>
      </c>
      <c r="AU126" s="24" t="s">
        <v>84</v>
      </c>
      <c r="AY126" s="24" t="s">
        <v>126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82</v>
      </c>
      <c r="BK126" s="232">
        <f>ROUND(I126*H126,2)</f>
        <v>0</v>
      </c>
      <c r="BL126" s="24" t="s">
        <v>152</v>
      </c>
      <c r="BM126" s="24" t="s">
        <v>246</v>
      </c>
    </row>
    <row r="127" spans="2:65" s="1" customFormat="1" ht="38.25" customHeight="1">
      <c r="B127" s="46"/>
      <c r="C127" s="221" t="s">
        <v>208</v>
      </c>
      <c r="D127" s="221" t="s">
        <v>129</v>
      </c>
      <c r="E127" s="222" t="s">
        <v>247</v>
      </c>
      <c r="F127" s="223" t="s">
        <v>248</v>
      </c>
      <c r="G127" s="224" t="s">
        <v>245</v>
      </c>
      <c r="H127" s="225">
        <v>45.42</v>
      </c>
      <c r="I127" s="226"/>
      <c r="J127" s="227">
        <f>ROUND(I127*H127,2)</f>
        <v>0</v>
      </c>
      <c r="K127" s="223" t="s">
        <v>133</v>
      </c>
      <c r="L127" s="72"/>
      <c r="M127" s="228" t="s">
        <v>21</v>
      </c>
      <c r="N127" s="229" t="s">
        <v>45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152</v>
      </c>
      <c r="AT127" s="24" t="s">
        <v>129</v>
      </c>
      <c r="AU127" s="24" t="s">
        <v>84</v>
      </c>
      <c r="AY127" s="24" t="s">
        <v>126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82</v>
      </c>
      <c r="BK127" s="232">
        <f>ROUND(I127*H127,2)</f>
        <v>0</v>
      </c>
      <c r="BL127" s="24" t="s">
        <v>152</v>
      </c>
      <c r="BM127" s="24" t="s">
        <v>249</v>
      </c>
    </row>
    <row r="128" spans="2:51" s="11" customFormat="1" ht="13.5">
      <c r="B128" s="240"/>
      <c r="C128" s="241"/>
      <c r="D128" s="233" t="s">
        <v>198</v>
      </c>
      <c r="E128" s="241"/>
      <c r="F128" s="243" t="s">
        <v>250</v>
      </c>
      <c r="G128" s="241"/>
      <c r="H128" s="244">
        <v>45.42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198</v>
      </c>
      <c r="AU128" s="250" t="s">
        <v>84</v>
      </c>
      <c r="AV128" s="11" t="s">
        <v>84</v>
      </c>
      <c r="AW128" s="11" t="s">
        <v>6</v>
      </c>
      <c r="AX128" s="11" t="s">
        <v>82</v>
      </c>
      <c r="AY128" s="250" t="s">
        <v>126</v>
      </c>
    </row>
    <row r="129" spans="2:65" s="1" customFormat="1" ht="25.5" customHeight="1">
      <c r="B129" s="46"/>
      <c r="C129" s="221" t="s">
        <v>251</v>
      </c>
      <c r="D129" s="221" t="s">
        <v>129</v>
      </c>
      <c r="E129" s="222" t="s">
        <v>252</v>
      </c>
      <c r="F129" s="223" t="s">
        <v>253</v>
      </c>
      <c r="G129" s="224" t="s">
        <v>245</v>
      </c>
      <c r="H129" s="225">
        <v>4.542</v>
      </c>
      <c r="I129" s="226"/>
      <c r="J129" s="227">
        <f>ROUND(I129*H129,2)</f>
        <v>0</v>
      </c>
      <c r="K129" s="223" t="s">
        <v>133</v>
      </c>
      <c r="L129" s="72"/>
      <c r="M129" s="228" t="s">
        <v>21</v>
      </c>
      <c r="N129" s="229" t="s">
        <v>45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152</v>
      </c>
      <c r="AT129" s="24" t="s">
        <v>129</v>
      </c>
      <c r="AU129" s="24" t="s">
        <v>84</v>
      </c>
      <c r="AY129" s="24" t="s">
        <v>126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82</v>
      </c>
      <c r="BK129" s="232">
        <f>ROUND(I129*H129,2)</f>
        <v>0</v>
      </c>
      <c r="BL129" s="24" t="s">
        <v>152</v>
      </c>
      <c r="BM129" s="24" t="s">
        <v>254</v>
      </c>
    </row>
    <row r="130" spans="2:65" s="1" customFormat="1" ht="25.5" customHeight="1">
      <c r="B130" s="46"/>
      <c r="C130" s="221" t="s">
        <v>255</v>
      </c>
      <c r="D130" s="221" t="s">
        <v>129</v>
      </c>
      <c r="E130" s="222" t="s">
        <v>256</v>
      </c>
      <c r="F130" s="223" t="s">
        <v>257</v>
      </c>
      <c r="G130" s="224" t="s">
        <v>245</v>
      </c>
      <c r="H130" s="225">
        <v>18.168</v>
      </c>
      <c r="I130" s="226"/>
      <c r="J130" s="227">
        <f>ROUND(I130*H130,2)</f>
        <v>0</v>
      </c>
      <c r="K130" s="223" t="s">
        <v>133</v>
      </c>
      <c r="L130" s="72"/>
      <c r="M130" s="228" t="s">
        <v>21</v>
      </c>
      <c r="N130" s="229" t="s">
        <v>45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152</v>
      </c>
      <c r="AT130" s="24" t="s">
        <v>129</v>
      </c>
      <c r="AU130" s="24" t="s">
        <v>84</v>
      </c>
      <c r="AY130" s="24" t="s">
        <v>126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82</v>
      </c>
      <c r="BK130" s="232">
        <f>ROUND(I130*H130,2)</f>
        <v>0</v>
      </c>
      <c r="BL130" s="24" t="s">
        <v>152</v>
      </c>
      <c r="BM130" s="24" t="s">
        <v>258</v>
      </c>
    </row>
    <row r="131" spans="2:51" s="11" customFormat="1" ht="13.5">
      <c r="B131" s="240"/>
      <c r="C131" s="241"/>
      <c r="D131" s="233" t="s">
        <v>198</v>
      </c>
      <c r="E131" s="241"/>
      <c r="F131" s="243" t="s">
        <v>259</v>
      </c>
      <c r="G131" s="241"/>
      <c r="H131" s="244">
        <v>18.168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198</v>
      </c>
      <c r="AU131" s="250" t="s">
        <v>84</v>
      </c>
      <c r="AV131" s="11" t="s">
        <v>84</v>
      </c>
      <c r="AW131" s="11" t="s">
        <v>6</v>
      </c>
      <c r="AX131" s="11" t="s">
        <v>82</v>
      </c>
      <c r="AY131" s="250" t="s">
        <v>126</v>
      </c>
    </row>
    <row r="132" spans="2:65" s="1" customFormat="1" ht="25.5" customHeight="1">
      <c r="B132" s="46"/>
      <c r="C132" s="221" t="s">
        <v>260</v>
      </c>
      <c r="D132" s="221" t="s">
        <v>129</v>
      </c>
      <c r="E132" s="222" t="s">
        <v>261</v>
      </c>
      <c r="F132" s="223" t="s">
        <v>262</v>
      </c>
      <c r="G132" s="224" t="s">
        <v>245</v>
      </c>
      <c r="H132" s="225">
        <v>2.096</v>
      </c>
      <c r="I132" s="226"/>
      <c r="J132" s="227">
        <f>ROUND(I132*H132,2)</f>
        <v>0</v>
      </c>
      <c r="K132" s="223" t="s">
        <v>133</v>
      </c>
      <c r="L132" s="72"/>
      <c r="M132" s="228" t="s">
        <v>21</v>
      </c>
      <c r="N132" s="229" t="s">
        <v>45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152</v>
      </c>
      <c r="AT132" s="24" t="s">
        <v>129</v>
      </c>
      <c r="AU132" s="24" t="s">
        <v>84</v>
      </c>
      <c r="AY132" s="24" t="s">
        <v>126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82</v>
      </c>
      <c r="BK132" s="232">
        <f>ROUND(I132*H132,2)</f>
        <v>0</v>
      </c>
      <c r="BL132" s="24" t="s">
        <v>152</v>
      </c>
      <c r="BM132" s="24" t="s">
        <v>263</v>
      </c>
    </row>
    <row r="133" spans="2:47" s="1" customFormat="1" ht="13.5">
      <c r="B133" s="46"/>
      <c r="C133" s="74"/>
      <c r="D133" s="233" t="s">
        <v>136</v>
      </c>
      <c r="E133" s="74"/>
      <c r="F133" s="234" t="s">
        <v>264</v>
      </c>
      <c r="G133" s="74"/>
      <c r="H133" s="74"/>
      <c r="I133" s="191"/>
      <c r="J133" s="74"/>
      <c r="K133" s="74"/>
      <c r="L133" s="72"/>
      <c r="M133" s="235"/>
      <c r="N133" s="47"/>
      <c r="O133" s="47"/>
      <c r="P133" s="47"/>
      <c r="Q133" s="47"/>
      <c r="R133" s="47"/>
      <c r="S133" s="47"/>
      <c r="T133" s="95"/>
      <c r="AT133" s="24" t="s">
        <v>136</v>
      </c>
      <c r="AU133" s="24" t="s">
        <v>84</v>
      </c>
    </row>
    <row r="134" spans="2:51" s="11" customFormat="1" ht="13.5">
      <c r="B134" s="240"/>
      <c r="C134" s="241"/>
      <c r="D134" s="233" t="s">
        <v>198</v>
      </c>
      <c r="E134" s="241"/>
      <c r="F134" s="243" t="s">
        <v>265</v>
      </c>
      <c r="G134" s="241"/>
      <c r="H134" s="244">
        <v>2.096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198</v>
      </c>
      <c r="AU134" s="250" t="s">
        <v>84</v>
      </c>
      <c r="AV134" s="11" t="s">
        <v>84</v>
      </c>
      <c r="AW134" s="11" t="s">
        <v>6</v>
      </c>
      <c r="AX134" s="11" t="s">
        <v>82</v>
      </c>
      <c r="AY134" s="250" t="s">
        <v>126</v>
      </c>
    </row>
    <row r="135" spans="2:65" s="1" customFormat="1" ht="25.5" customHeight="1">
      <c r="B135" s="46"/>
      <c r="C135" s="221" t="s">
        <v>266</v>
      </c>
      <c r="D135" s="221" t="s">
        <v>129</v>
      </c>
      <c r="E135" s="222" t="s">
        <v>267</v>
      </c>
      <c r="F135" s="223" t="s">
        <v>268</v>
      </c>
      <c r="G135" s="224" t="s">
        <v>245</v>
      </c>
      <c r="H135" s="225">
        <v>0.838</v>
      </c>
      <c r="I135" s="226"/>
      <c r="J135" s="227">
        <f>ROUND(I135*H135,2)</f>
        <v>0</v>
      </c>
      <c r="K135" s="223" t="s">
        <v>133</v>
      </c>
      <c r="L135" s="72"/>
      <c r="M135" s="228" t="s">
        <v>21</v>
      </c>
      <c r="N135" s="229" t="s">
        <v>45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152</v>
      </c>
      <c r="AT135" s="24" t="s">
        <v>129</v>
      </c>
      <c r="AU135" s="24" t="s">
        <v>84</v>
      </c>
      <c r="AY135" s="24" t="s">
        <v>126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82</v>
      </c>
      <c r="BK135" s="232">
        <f>ROUND(I135*H135,2)</f>
        <v>0</v>
      </c>
      <c r="BL135" s="24" t="s">
        <v>152</v>
      </c>
      <c r="BM135" s="24" t="s">
        <v>269</v>
      </c>
    </row>
    <row r="136" spans="2:47" s="1" customFormat="1" ht="13.5">
      <c r="B136" s="46"/>
      <c r="C136" s="74"/>
      <c r="D136" s="233" t="s">
        <v>136</v>
      </c>
      <c r="E136" s="74"/>
      <c r="F136" s="234" t="s">
        <v>264</v>
      </c>
      <c r="G136" s="74"/>
      <c r="H136" s="74"/>
      <c r="I136" s="191"/>
      <c r="J136" s="74"/>
      <c r="K136" s="74"/>
      <c r="L136" s="72"/>
      <c r="M136" s="235"/>
      <c r="N136" s="47"/>
      <c r="O136" s="47"/>
      <c r="P136" s="47"/>
      <c r="Q136" s="47"/>
      <c r="R136" s="47"/>
      <c r="S136" s="47"/>
      <c r="T136" s="95"/>
      <c r="AT136" s="24" t="s">
        <v>136</v>
      </c>
      <c r="AU136" s="24" t="s">
        <v>84</v>
      </c>
    </row>
    <row r="137" spans="2:51" s="11" customFormat="1" ht="13.5">
      <c r="B137" s="240"/>
      <c r="C137" s="241"/>
      <c r="D137" s="233" t="s">
        <v>198</v>
      </c>
      <c r="E137" s="241"/>
      <c r="F137" s="243" t="s">
        <v>270</v>
      </c>
      <c r="G137" s="241"/>
      <c r="H137" s="244">
        <v>0.838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198</v>
      </c>
      <c r="AU137" s="250" t="s">
        <v>84</v>
      </c>
      <c r="AV137" s="11" t="s">
        <v>84</v>
      </c>
      <c r="AW137" s="11" t="s">
        <v>6</v>
      </c>
      <c r="AX137" s="11" t="s">
        <v>82</v>
      </c>
      <c r="AY137" s="250" t="s">
        <v>126</v>
      </c>
    </row>
    <row r="138" spans="2:65" s="1" customFormat="1" ht="38.25" customHeight="1">
      <c r="B138" s="46"/>
      <c r="C138" s="221" t="s">
        <v>271</v>
      </c>
      <c r="D138" s="221" t="s">
        <v>129</v>
      </c>
      <c r="E138" s="222" t="s">
        <v>272</v>
      </c>
      <c r="F138" s="223" t="s">
        <v>273</v>
      </c>
      <c r="G138" s="224" t="s">
        <v>245</v>
      </c>
      <c r="H138" s="225">
        <v>1.258</v>
      </c>
      <c r="I138" s="226"/>
      <c r="J138" s="227">
        <f>ROUND(I138*H138,2)</f>
        <v>0</v>
      </c>
      <c r="K138" s="223" t="s">
        <v>133</v>
      </c>
      <c r="L138" s="72"/>
      <c r="M138" s="228" t="s">
        <v>21</v>
      </c>
      <c r="N138" s="229" t="s">
        <v>45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152</v>
      </c>
      <c r="AT138" s="24" t="s">
        <v>129</v>
      </c>
      <c r="AU138" s="24" t="s">
        <v>84</v>
      </c>
      <c r="AY138" s="24" t="s">
        <v>126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82</v>
      </c>
      <c r="BK138" s="232">
        <f>ROUND(I138*H138,2)</f>
        <v>0</v>
      </c>
      <c r="BL138" s="24" t="s">
        <v>152</v>
      </c>
      <c r="BM138" s="24" t="s">
        <v>274</v>
      </c>
    </row>
    <row r="139" spans="2:47" s="1" customFormat="1" ht="13.5">
      <c r="B139" s="46"/>
      <c r="C139" s="74"/>
      <c r="D139" s="233" t="s">
        <v>136</v>
      </c>
      <c r="E139" s="74"/>
      <c r="F139" s="234" t="s">
        <v>264</v>
      </c>
      <c r="G139" s="74"/>
      <c r="H139" s="74"/>
      <c r="I139" s="191"/>
      <c r="J139" s="74"/>
      <c r="K139" s="74"/>
      <c r="L139" s="72"/>
      <c r="M139" s="235"/>
      <c r="N139" s="47"/>
      <c r="O139" s="47"/>
      <c r="P139" s="47"/>
      <c r="Q139" s="47"/>
      <c r="R139" s="47"/>
      <c r="S139" s="47"/>
      <c r="T139" s="95"/>
      <c r="AT139" s="24" t="s">
        <v>136</v>
      </c>
      <c r="AU139" s="24" t="s">
        <v>84</v>
      </c>
    </row>
    <row r="140" spans="2:51" s="11" customFormat="1" ht="13.5">
      <c r="B140" s="240"/>
      <c r="C140" s="241"/>
      <c r="D140" s="233" t="s">
        <v>198</v>
      </c>
      <c r="E140" s="241"/>
      <c r="F140" s="243" t="s">
        <v>275</v>
      </c>
      <c r="G140" s="241"/>
      <c r="H140" s="244">
        <v>1.258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198</v>
      </c>
      <c r="AU140" s="250" t="s">
        <v>84</v>
      </c>
      <c r="AV140" s="11" t="s">
        <v>84</v>
      </c>
      <c r="AW140" s="11" t="s">
        <v>6</v>
      </c>
      <c r="AX140" s="11" t="s">
        <v>82</v>
      </c>
      <c r="AY140" s="250" t="s">
        <v>126</v>
      </c>
    </row>
    <row r="141" spans="2:63" s="10" customFormat="1" ht="37.4" customHeight="1">
      <c r="B141" s="205"/>
      <c r="C141" s="206"/>
      <c r="D141" s="207" t="s">
        <v>73</v>
      </c>
      <c r="E141" s="208" t="s">
        <v>276</v>
      </c>
      <c r="F141" s="208" t="s">
        <v>277</v>
      </c>
      <c r="G141" s="206"/>
      <c r="H141" s="206"/>
      <c r="I141" s="209"/>
      <c r="J141" s="210">
        <f>BK141</f>
        <v>0</v>
      </c>
      <c r="K141" s="206"/>
      <c r="L141" s="211"/>
      <c r="M141" s="212"/>
      <c r="N141" s="213"/>
      <c r="O141" s="213"/>
      <c r="P141" s="214">
        <f>P142+P237+P240+P243+P304+P328</f>
        <v>0</v>
      </c>
      <c r="Q141" s="213"/>
      <c r="R141" s="214">
        <f>R142+R237+R240+R243+R304+R328</f>
        <v>16.84300786</v>
      </c>
      <c r="S141" s="213"/>
      <c r="T141" s="215">
        <f>T142+T237+T240+T243+T304+T328</f>
        <v>4.381011620000001</v>
      </c>
      <c r="AR141" s="216" t="s">
        <v>84</v>
      </c>
      <c r="AT141" s="217" t="s">
        <v>73</v>
      </c>
      <c r="AU141" s="217" t="s">
        <v>74</v>
      </c>
      <c r="AY141" s="216" t="s">
        <v>126</v>
      </c>
      <c r="BK141" s="218">
        <f>BK142+BK237+BK240+BK243+BK304+BK328</f>
        <v>0</v>
      </c>
    </row>
    <row r="142" spans="2:63" s="10" customFormat="1" ht="19.9" customHeight="1">
      <c r="B142" s="205"/>
      <c r="C142" s="206"/>
      <c r="D142" s="207" t="s">
        <v>73</v>
      </c>
      <c r="E142" s="219" t="s">
        <v>278</v>
      </c>
      <c r="F142" s="219" t="s">
        <v>279</v>
      </c>
      <c r="G142" s="206"/>
      <c r="H142" s="206"/>
      <c r="I142" s="209"/>
      <c r="J142" s="220">
        <f>BK142</f>
        <v>0</v>
      </c>
      <c r="K142" s="206"/>
      <c r="L142" s="211"/>
      <c r="M142" s="212"/>
      <c r="N142" s="213"/>
      <c r="O142" s="213"/>
      <c r="P142" s="214">
        <f>SUM(P143:P236)</f>
        <v>0</v>
      </c>
      <c r="Q142" s="213"/>
      <c r="R142" s="214">
        <f>SUM(R143:R236)</f>
        <v>6.511853300000002</v>
      </c>
      <c r="S142" s="213"/>
      <c r="T142" s="215">
        <f>SUM(T143:T236)</f>
        <v>0.8682</v>
      </c>
      <c r="AR142" s="216" t="s">
        <v>84</v>
      </c>
      <c r="AT142" s="217" t="s">
        <v>73</v>
      </c>
      <c r="AU142" s="217" t="s">
        <v>82</v>
      </c>
      <c r="AY142" s="216" t="s">
        <v>126</v>
      </c>
      <c r="BK142" s="218">
        <f>SUM(BK143:BK236)</f>
        <v>0</v>
      </c>
    </row>
    <row r="143" spans="2:65" s="1" customFormat="1" ht="25.5" customHeight="1">
      <c r="B143" s="46"/>
      <c r="C143" s="221" t="s">
        <v>10</v>
      </c>
      <c r="D143" s="221" t="s">
        <v>129</v>
      </c>
      <c r="E143" s="222" t="s">
        <v>280</v>
      </c>
      <c r="F143" s="223" t="s">
        <v>281</v>
      </c>
      <c r="G143" s="224" t="s">
        <v>196</v>
      </c>
      <c r="H143" s="225">
        <v>432.76</v>
      </c>
      <c r="I143" s="226"/>
      <c r="J143" s="227">
        <f>ROUND(I143*H143,2)</f>
        <v>0</v>
      </c>
      <c r="K143" s="223" t="s">
        <v>133</v>
      </c>
      <c r="L143" s="72"/>
      <c r="M143" s="228" t="s">
        <v>21</v>
      </c>
      <c r="N143" s="229" t="s">
        <v>45</v>
      </c>
      <c r="O143" s="47"/>
      <c r="P143" s="230">
        <f>O143*H143</f>
        <v>0</v>
      </c>
      <c r="Q143" s="230">
        <v>0.01388</v>
      </c>
      <c r="R143" s="230">
        <f>Q143*H143</f>
        <v>6.0067088</v>
      </c>
      <c r="S143" s="230">
        <v>0</v>
      </c>
      <c r="T143" s="231">
        <f>S143*H143</f>
        <v>0</v>
      </c>
      <c r="AR143" s="24" t="s">
        <v>282</v>
      </c>
      <c r="AT143" s="24" t="s">
        <v>129</v>
      </c>
      <c r="AU143" s="24" t="s">
        <v>84</v>
      </c>
      <c r="AY143" s="24" t="s">
        <v>126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82</v>
      </c>
      <c r="BK143" s="232">
        <f>ROUND(I143*H143,2)</f>
        <v>0</v>
      </c>
      <c r="BL143" s="24" t="s">
        <v>282</v>
      </c>
      <c r="BM143" s="24" t="s">
        <v>283</v>
      </c>
    </row>
    <row r="144" spans="2:51" s="11" customFormat="1" ht="13.5">
      <c r="B144" s="240"/>
      <c r="C144" s="241"/>
      <c r="D144" s="233" t="s">
        <v>198</v>
      </c>
      <c r="E144" s="242" t="s">
        <v>21</v>
      </c>
      <c r="F144" s="243" t="s">
        <v>216</v>
      </c>
      <c r="G144" s="241"/>
      <c r="H144" s="244">
        <v>70.83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198</v>
      </c>
      <c r="AU144" s="250" t="s">
        <v>84</v>
      </c>
      <c r="AV144" s="11" t="s">
        <v>84</v>
      </c>
      <c r="AW144" s="11" t="s">
        <v>37</v>
      </c>
      <c r="AX144" s="11" t="s">
        <v>74</v>
      </c>
      <c r="AY144" s="250" t="s">
        <v>126</v>
      </c>
    </row>
    <row r="145" spans="2:51" s="11" customFormat="1" ht="13.5">
      <c r="B145" s="240"/>
      <c r="C145" s="241"/>
      <c r="D145" s="233" t="s">
        <v>198</v>
      </c>
      <c r="E145" s="242" t="s">
        <v>21</v>
      </c>
      <c r="F145" s="243" t="s">
        <v>217</v>
      </c>
      <c r="G145" s="241"/>
      <c r="H145" s="244">
        <v>68.21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198</v>
      </c>
      <c r="AU145" s="250" t="s">
        <v>84</v>
      </c>
      <c r="AV145" s="11" t="s">
        <v>84</v>
      </c>
      <c r="AW145" s="11" t="s">
        <v>37</v>
      </c>
      <c r="AX145" s="11" t="s">
        <v>74</v>
      </c>
      <c r="AY145" s="250" t="s">
        <v>126</v>
      </c>
    </row>
    <row r="146" spans="2:51" s="11" customFormat="1" ht="13.5">
      <c r="B146" s="240"/>
      <c r="C146" s="241"/>
      <c r="D146" s="233" t="s">
        <v>198</v>
      </c>
      <c r="E146" s="242" t="s">
        <v>21</v>
      </c>
      <c r="F146" s="243" t="s">
        <v>218</v>
      </c>
      <c r="G146" s="241"/>
      <c r="H146" s="244">
        <v>93.82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198</v>
      </c>
      <c r="AU146" s="250" t="s">
        <v>84</v>
      </c>
      <c r="AV146" s="11" t="s">
        <v>84</v>
      </c>
      <c r="AW146" s="11" t="s">
        <v>37</v>
      </c>
      <c r="AX146" s="11" t="s">
        <v>74</v>
      </c>
      <c r="AY146" s="250" t="s">
        <v>126</v>
      </c>
    </row>
    <row r="147" spans="2:51" s="11" customFormat="1" ht="13.5">
      <c r="B147" s="240"/>
      <c r="C147" s="241"/>
      <c r="D147" s="233" t="s">
        <v>198</v>
      </c>
      <c r="E147" s="242" t="s">
        <v>21</v>
      </c>
      <c r="F147" s="243" t="s">
        <v>219</v>
      </c>
      <c r="G147" s="241"/>
      <c r="H147" s="244">
        <v>69.9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198</v>
      </c>
      <c r="AU147" s="250" t="s">
        <v>84</v>
      </c>
      <c r="AV147" s="11" t="s">
        <v>84</v>
      </c>
      <c r="AW147" s="11" t="s">
        <v>37</v>
      </c>
      <c r="AX147" s="11" t="s">
        <v>74</v>
      </c>
      <c r="AY147" s="250" t="s">
        <v>126</v>
      </c>
    </row>
    <row r="148" spans="2:51" s="11" customFormat="1" ht="13.5">
      <c r="B148" s="240"/>
      <c r="C148" s="241"/>
      <c r="D148" s="233" t="s">
        <v>198</v>
      </c>
      <c r="E148" s="242" t="s">
        <v>21</v>
      </c>
      <c r="F148" s="243" t="s">
        <v>220</v>
      </c>
      <c r="G148" s="241"/>
      <c r="H148" s="244">
        <v>130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198</v>
      </c>
      <c r="AU148" s="250" t="s">
        <v>84</v>
      </c>
      <c r="AV148" s="11" t="s">
        <v>84</v>
      </c>
      <c r="AW148" s="11" t="s">
        <v>37</v>
      </c>
      <c r="AX148" s="11" t="s">
        <v>74</v>
      </c>
      <c r="AY148" s="250" t="s">
        <v>126</v>
      </c>
    </row>
    <row r="149" spans="2:51" s="12" customFormat="1" ht="13.5">
      <c r="B149" s="251"/>
      <c r="C149" s="252"/>
      <c r="D149" s="233" t="s">
        <v>198</v>
      </c>
      <c r="E149" s="253" t="s">
        <v>21</v>
      </c>
      <c r="F149" s="254" t="s">
        <v>221</v>
      </c>
      <c r="G149" s="252"/>
      <c r="H149" s="255">
        <v>432.76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AT149" s="261" t="s">
        <v>198</v>
      </c>
      <c r="AU149" s="261" t="s">
        <v>84</v>
      </c>
      <c r="AV149" s="12" t="s">
        <v>146</v>
      </c>
      <c r="AW149" s="12" t="s">
        <v>37</v>
      </c>
      <c r="AX149" s="12" t="s">
        <v>82</v>
      </c>
      <c r="AY149" s="261" t="s">
        <v>126</v>
      </c>
    </row>
    <row r="150" spans="2:65" s="1" customFormat="1" ht="25.5" customHeight="1">
      <c r="B150" s="46"/>
      <c r="C150" s="221" t="s">
        <v>282</v>
      </c>
      <c r="D150" s="221" t="s">
        <v>129</v>
      </c>
      <c r="E150" s="222" t="s">
        <v>284</v>
      </c>
      <c r="F150" s="223" t="s">
        <v>285</v>
      </c>
      <c r="G150" s="224" t="s">
        <v>196</v>
      </c>
      <c r="H150" s="225">
        <v>70.83</v>
      </c>
      <c r="I150" s="226"/>
      <c r="J150" s="227">
        <f>ROUND(I150*H150,2)</f>
        <v>0</v>
      </c>
      <c r="K150" s="223" t="s">
        <v>133</v>
      </c>
      <c r="L150" s="72"/>
      <c r="M150" s="228" t="s">
        <v>21</v>
      </c>
      <c r="N150" s="229" t="s">
        <v>45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282</v>
      </c>
      <c r="AT150" s="24" t="s">
        <v>129</v>
      </c>
      <c r="AU150" s="24" t="s">
        <v>84</v>
      </c>
      <c r="AY150" s="24" t="s">
        <v>126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82</v>
      </c>
      <c r="BK150" s="232">
        <f>ROUND(I150*H150,2)</f>
        <v>0</v>
      </c>
      <c r="BL150" s="24" t="s">
        <v>282</v>
      </c>
      <c r="BM150" s="24" t="s">
        <v>286</v>
      </c>
    </row>
    <row r="151" spans="2:47" s="1" customFormat="1" ht="13.5">
      <c r="B151" s="46"/>
      <c r="C151" s="74"/>
      <c r="D151" s="233" t="s">
        <v>136</v>
      </c>
      <c r="E151" s="74"/>
      <c r="F151" s="234" t="s">
        <v>287</v>
      </c>
      <c r="G151" s="74"/>
      <c r="H151" s="74"/>
      <c r="I151" s="191"/>
      <c r="J151" s="74"/>
      <c r="K151" s="74"/>
      <c r="L151" s="72"/>
      <c r="M151" s="235"/>
      <c r="N151" s="47"/>
      <c r="O151" s="47"/>
      <c r="P151" s="47"/>
      <c r="Q151" s="47"/>
      <c r="R151" s="47"/>
      <c r="S151" s="47"/>
      <c r="T151" s="95"/>
      <c r="AT151" s="24" t="s">
        <v>136</v>
      </c>
      <c r="AU151" s="24" t="s">
        <v>84</v>
      </c>
    </row>
    <row r="152" spans="2:51" s="11" customFormat="1" ht="13.5">
      <c r="B152" s="240"/>
      <c r="C152" s="241"/>
      <c r="D152" s="233" t="s">
        <v>198</v>
      </c>
      <c r="E152" s="242" t="s">
        <v>21</v>
      </c>
      <c r="F152" s="243" t="s">
        <v>216</v>
      </c>
      <c r="G152" s="241"/>
      <c r="H152" s="244">
        <v>70.83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AT152" s="250" t="s">
        <v>198</v>
      </c>
      <c r="AU152" s="250" t="s">
        <v>84</v>
      </c>
      <c r="AV152" s="11" t="s">
        <v>84</v>
      </c>
      <c r="AW152" s="11" t="s">
        <v>37</v>
      </c>
      <c r="AX152" s="11" t="s">
        <v>82</v>
      </c>
      <c r="AY152" s="250" t="s">
        <v>126</v>
      </c>
    </row>
    <row r="153" spans="2:51" s="11" customFormat="1" ht="13.5">
      <c r="B153" s="240"/>
      <c r="C153" s="241"/>
      <c r="D153" s="233" t="s">
        <v>198</v>
      </c>
      <c r="E153" s="242" t="s">
        <v>21</v>
      </c>
      <c r="F153" s="243" t="s">
        <v>217</v>
      </c>
      <c r="G153" s="241"/>
      <c r="H153" s="244">
        <v>68.21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198</v>
      </c>
      <c r="AU153" s="250" t="s">
        <v>84</v>
      </c>
      <c r="AV153" s="11" t="s">
        <v>84</v>
      </c>
      <c r="AW153" s="11" t="s">
        <v>37</v>
      </c>
      <c r="AX153" s="11" t="s">
        <v>74</v>
      </c>
      <c r="AY153" s="250" t="s">
        <v>126</v>
      </c>
    </row>
    <row r="154" spans="2:51" s="11" customFormat="1" ht="13.5">
      <c r="B154" s="240"/>
      <c r="C154" s="241"/>
      <c r="D154" s="233" t="s">
        <v>198</v>
      </c>
      <c r="E154" s="242" t="s">
        <v>21</v>
      </c>
      <c r="F154" s="243" t="s">
        <v>218</v>
      </c>
      <c r="G154" s="241"/>
      <c r="H154" s="244">
        <v>93.82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198</v>
      </c>
      <c r="AU154" s="250" t="s">
        <v>84</v>
      </c>
      <c r="AV154" s="11" t="s">
        <v>84</v>
      </c>
      <c r="AW154" s="11" t="s">
        <v>37</v>
      </c>
      <c r="AX154" s="11" t="s">
        <v>74</v>
      </c>
      <c r="AY154" s="250" t="s">
        <v>126</v>
      </c>
    </row>
    <row r="155" spans="2:51" s="11" customFormat="1" ht="13.5">
      <c r="B155" s="240"/>
      <c r="C155" s="241"/>
      <c r="D155" s="233" t="s">
        <v>198</v>
      </c>
      <c r="E155" s="242" t="s">
        <v>21</v>
      </c>
      <c r="F155" s="243" t="s">
        <v>219</v>
      </c>
      <c r="G155" s="241"/>
      <c r="H155" s="244">
        <v>69.9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198</v>
      </c>
      <c r="AU155" s="250" t="s">
        <v>84</v>
      </c>
      <c r="AV155" s="11" t="s">
        <v>84</v>
      </c>
      <c r="AW155" s="11" t="s">
        <v>37</v>
      </c>
      <c r="AX155" s="11" t="s">
        <v>74</v>
      </c>
      <c r="AY155" s="250" t="s">
        <v>126</v>
      </c>
    </row>
    <row r="156" spans="2:51" s="11" customFormat="1" ht="13.5">
      <c r="B156" s="240"/>
      <c r="C156" s="241"/>
      <c r="D156" s="233" t="s">
        <v>198</v>
      </c>
      <c r="E156" s="242" t="s">
        <v>21</v>
      </c>
      <c r="F156" s="243" t="s">
        <v>220</v>
      </c>
      <c r="G156" s="241"/>
      <c r="H156" s="244">
        <v>130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198</v>
      </c>
      <c r="AU156" s="250" t="s">
        <v>84</v>
      </c>
      <c r="AV156" s="11" t="s">
        <v>84</v>
      </c>
      <c r="AW156" s="11" t="s">
        <v>37</v>
      </c>
      <c r="AX156" s="11" t="s">
        <v>74</v>
      </c>
      <c r="AY156" s="250" t="s">
        <v>126</v>
      </c>
    </row>
    <row r="157" spans="2:51" s="12" customFormat="1" ht="13.5">
      <c r="B157" s="251"/>
      <c r="C157" s="252"/>
      <c r="D157" s="233" t="s">
        <v>198</v>
      </c>
      <c r="E157" s="253" t="s">
        <v>21</v>
      </c>
      <c r="F157" s="254" t="s">
        <v>221</v>
      </c>
      <c r="G157" s="252"/>
      <c r="H157" s="255">
        <v>432.76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AT157" s="261" t="s">
        <v>198</v>
      </c>
      <c r="AU157" s="261" t="s">
        <v>84</v>
      </c>
      <c r="AV157" s="12" t="s">
        <v>146</v>
      </c>
      <c r="AW157" s="12" t="s">
        <v>37</v>
      </c>
      <c r="AX157" s="12" t="s">
        <v>74</v>
      </c>
      <c r="AY157" s="261" t="s">
        <v>126</v>
      </c>
    </row>
    <row r="158" spans="2:65" s="1" customFormat="1" ht="38.25" customHeight="1">
      <c r="B158" s="46"/>
      <c r="C158" s="221" t="s">
        <v>288</v>
      </c>
      <c r="D158" s="221" t="s">
        <v>129</v>
      </c>
      <c r="E158" s="222" t="s">
        <v>289</v>
      </c>
      <c r="F158" s="223" t="s">
        <v>290</v>
      </c>
      <c r="G158" s="224" t="s">
        <v>291</v>
      </c>
      <c r="H158" s="225">
        <v>10</v>
      </c>
      <c r="I158" s="226"/>
      <c r="J158" s="227">
        <f>ROUND(I158*H158,2)</f>
        <v>0</v>
      </c>
      <c r="K158" s="223" t="s">
        <v>133</v>
      </c>
      <c r="L158" s="72"/>
      <c r="M158" s="228" t="s">
        <v>21</v>
      </c>
      <c r="N158" s="229" t="s">
        <v>45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0.00388</v>
      </c>
      <c r="T158" s="231">
        <f>S158*H158</f>
        <v>0.0388</v>
      </c>
      <c r="AR158" s="24" t="s">
        <v>282</v>
      </c>
      <c r="AT158" s="24" t="s">
        <v>129</v>
      </c>
      <c r="AU158" s="24" t="s">
        <v>84</v>
      </c>
      <c r="AY158" s="24" t="s">
        <v>126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82</v>
      </c>
      <c r="BK158" s="232">
        <f>ROUND(I158*H158,2)</f>
        <v>0</v>
      </c>
      <c r="BL158" s="24" t="s">
        <v>282</v>
      </c>
      <c r="BM158" s="24" t="s">
        <v>292</v>
      </c>
    </row>
    <row r="159" spans="2:51" s="14" customFormat="1" ht="13.5">
      <c r="B159" s="273"/>
      <c r="C159" s="274"/>
      <c r="D159" s="233" t="s">
        <v>198</v>
      </c>
      <c r="E159" s="275" t="s">
        <v>21</v>
      </c>
      <c r="F159" s="276" t="s">
        <v>293</v>
      </c>
      <c r="G159" s="274"/>
      <c r="H159" s="275" t="s">
        <v>21</v>
      </c>
      <c r="I159" s="277"/>
      <c r="J159" s="274"/>
      <c r="K159" s="274"/>
      <c r="L159" s="278"/>
      <c r="M159" s="279"/>
      <c r="N159" s="280"/>
      <c r="O159" s="280"/>
      <c r="P159" s="280"/>
      <c r="Q159" s="280"/>
      <c r="R159" s="280"/>
      <c r="S159" s="280"/>
      <c r="T159" s="281"/>
      <c r="AT159" s="282" t="s">
        <v>198</v>
      </c>
      <c r="AU159" s="282" t="s">
        <v>84</v>
      </c>
      <c r="AV159" s="14" t="s">
        <v>82</v>
      </c>
      <c r="AW159" s="14" t="s">
        <v>37</v>
      </c>
      <c r="AX159" s="14" t="s">
        <v>74</v>
      </c>
      <c r="AY159" s="282" t="s">
        <v>126</v>
      </c>
    </row>
    <row r="160" spans="2:51" s="11" customFormat="1" ht="13.5">
      <c r="B160" s="240"/>
      <c r="C160" s="241"/>
      <c r="D160" s="233" t="s">
        <v>198</v>
      </c>
      <c r="E160" s="242" t="s">
        <v>21</v>
      </c>
      <c r="F160" s="243" t="s">
        <v>294</v>
      </c>
      <c r="G160" s="241"/>
      <c r="H160" s="244">
        <v>2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198</v>
      </c>
      <c r="AU160" s="250" t="s">
        <v>84</v>
      </c>
      <c r="AV160" s="11" t="s">
        <v>84</v>
      </c>
      <c r="AW160" s="11" t="s">
        <v>37</v>
      </c>
      <c r="AX160" s="11" t="s">
        <v>74</v>
      </c>
      <c r="AY160" s="250" t="s">
        <v>126</v>
      </c>
    </row>
    <row r="161" spans="2:51" s="11" customFormat="1" ht="13.5">
      <c r="B161" s="240"/>
      <c r="C161" s="241"/>
      <c r="D161" s="233" t="s">
        <v>198</v>
      </c>
      <c r="E161" s="242" t="s">
        <v>21</v>
      </c>
      <c r="F161" s="243" t="s">
        <v>295</v>
      </c>
      <c r="G161" s="241"/>
      <c r="H161" s="244">
        <v>2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198</v>
      </c>
      <c r="AU161" s="250" t="s">
        <v>84</v>
      </c>
      <c r="AV161" s="11" t="s">
        <v>84</v>
      </c>
      <c r="AW161" s="11" t="s">
        <v>37</v>
      </c>
      <c r="AX161" s="11" t="s">
        <v>74</v>
      </c>
      <c r="AY161" s="250" t="s">
        <v>126</v>
      </c>
    </row>
    <row r="162" spans="2:51" s="11" customFormat="1" ht="13.5">
      <c r="B162" s="240"/>
      <c r="C162" s="241"/>
      <c r="D162" s="233" t="s">
        <v>198</v>
      </c>
      <c r="E162" s="242" t="s">
        <v>21</v>
      </c>
      <c r="F162" s="243" t="s">
        <v>296</v>
      </c>
      <c r="G162" s="241"/>
      <c r="H162" s="244">
        <v>2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198</v>
      </c>
      <c r="AU162" s="250" t="s">
        <v>84</v>
      </c>
      <c r="AV162" s="11" t="s">
        <v>84</v>
      </c>
      <c r="AW162" s="11" t="s">
        <v>37</v>
      </c>
      <c r="AX162" s="11" t="s">
        <v>74</v>
      </c>
      <c r="AY162" s="250" t="s">
        <v>126</v>
      </c>
    </row>
    <row r="163" spans="2:51" s="11" customFormat="1" ht="13.5">
      <c r="B163" s="240"/>
      <c r="C163" s="241"/>
      <c r="D163" s="233" t="s">
        <v>198</v>
      </c>
      <c r="E163" s="242" t="s">
        <v>21</v>
      </c>
      <c r="F163" s="243" t="s">
        <v>297</v>
      </c>
      <c r="G163" s="241"/>
      <c r="H163" s="244">
        <v>2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198</v>
      </c>
      <c r="AU163" s="250" t="s">
        <v>84</v>
      </c>
      <c r="AV163" s="11" t="s">
        <v>84</v>
      </c>
      <c r="AW163" s="11" t="s">
        <v>37</v>
      </c>
      <c r="AX163" s="11" t="s">
        <v>74</v>
      </c>
      <c r="AY163" s="250" t="s">
        <v>126</v>
      </c>
    </row>
    <row r="164" spans="2:51" s="11" customFormat="1" ht="13.5">
      <c r="B164" s="240"/>
      <c r="C164" s="241"/>
      <c r="D164" s="233" t="s">
        <v>198</v>
      </c>
      <c r="E164" s="242" t="s">
        <v>21</v>
      </c>
      <c r="F164" s="243" t="s">
        <v>298</v>
      </c>
      <c r="G164" s="241"/>
      <c r="H164" s="244">
        <v>2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198</v>
      </c>
      <c r="AU164" s="250" t="s">
        <v>84</v>
      </c>
      <c r="AV164" s="11" t="s">
        <v>84</v>
      </c>
      <c r="AW164" s="11" t="s">
        <v>37</v>
      </c>
      <c r="AX164" s="11" t="s">
        <v>74</v>
      </c>
      <c r="AY164" s="250" t="s">
        <v>126</v>
      </c>
    </row>
    <row r="165" spans="2:51" s="12" customFormat="1" ht="13.5">
      <c r="B165" s="251"/>
      <c r="C165" s="252"/>
      <c r="D165" s="233" t="s">
        <v>198</v>
      </c>
      <c r="E165" s="253" t="s">
        <v>21</v>
      </c>
      <c r="F165" s="254" t="s">
        <v>221</v>
      </c>
      <c r="G165" s="252"/>
      <c r="H165" s="255">
        <v>10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AT165" s="261" t="s">
        <v>198</v>
      </c>
      <c r="AU165" s="261" t="s">
        <v>84</v>
      </c>
      <c r="AV165" s="12" t="s">
        <v>146</v>
      </c>
      <c r="AW165" s="12" t="s">
        <v>37</v>
      </c>
      <c r="AX165" s="12" t="s">
        <v>74</v>
      </c>
      <c r="AY165" s="261" t="s">
        <v>126</v>
      </c>
    </row>
    <row r="166" spans="2:51" s="13" customFormat="1" ht="13.5">
      <c r="B166" s="262"/>
      <c r="C166" s="263"/>
      <c r="D166" s="233" t="s">
        <v>198</v>
      </c>
      <c r="E166" s="264" t="s">
        <v>21</v>
      </c>
      <c r="F166" s="265" t="s">
        <v>222</v>
      </c>
      <c r="G166" s="263"/>
      <c r="H166" s="266">
        <v>10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AT166" s="272" t="s">
        <v>198</v>
      </c>
      <c r="AU166" s="272" t="s">
        <v>84</v>
      </c>
      <c r="AV166" s="13" t="s">
        <v>152</v>
      </c>
      <c r="AW166" s="13" t="s">
        <v>37</v>
      </c>
      <c r="AX166" s="13" t="s">
        <v>82</v>
      </c>
      <c r="AY166" s="272" t="s">
        <v>126</v>
      </c>
    </row>
    <row r="167" spans="2:65" s="1" customFormat="1" ht="38.25" customHeight="1">
      <c r="B167" s="46"/>
      <c r="C167" s="221" t="s">
        <v>299</v>
      </c>
      <c r="D167" s="221" t="s">
        <v>129</v>
      </c>
      <c r="E167" s="222" t="s">
        <v>300</v>
      </c>
      <c r="F167" s="223" t="s">
        <v>301</v>
      </c>
      <c r="G167" s="224" t="s">
        <v>291</v>
      </c>
      <c r="H167" s="225">
        <v>20</v>
      </c>
      <c r="I167" s="226"/>
      <c r="J167" s="227">
        <f>ROUND(I167*H167,2)</f>
        <v>0</v>
      </c>
      <c r="K167" s="223" t="s">
        <v>133</v>
      </c>
      <c r="L167" s="72"/>
      <c r="M167" s="228" t="s">
        <v>21</v>
      </c>
      <c r="N167" s="229" t="s">
        <v>45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0.00775</v>
      </c>
      <c r="T167" s="231">
        <f>S167*H167</f>
        <v>0.155</v>
      </c>
      <c r="AR167" s="24" t="s">
        <v>282</v>
      </c>
      <c r="AT167" s="24" t="s">
        <v>129</v>
      </c>
      <c r="AU167" s="24" t="s">
        <v>84</v>
      </c>
      <c r="AY167" s="24" t="s">
        <v>126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82</v>
      </c>
      <c r="BK167" s="232">
        <f>ROUND(I167*H167,2)</f>
        <v>0</v>
      </c>
      <c r="BL167" s="24" t="s">
        <v>282</v>
      </c>
      <c r="BM167" s="24" t="s">
        <v>302</v>
      </c>
    </row>
    <row r="168" spans="2:51" s="14" customFormat="1" ht="13.5">
      <c r="B168" s="273"/>
      <c r="C168" s="274"/>
      <c r="D168" s="233" t="s">
        <v>198</v>
      </c>
      <c r="E168" s="275" t="s">
        <v>21</v>
      </c>
      <c r="F168" s="276" t="s">
        <v>293</v>
      </c>
      <c r="G168" s="274"/>
      <c r="H168" s="275" t="s">
        <v>21</v>
      </c>
      <c r="I168" s="277"/>
      <c r="J168" s="274"/>
      <c r="K168" s="274"/>
      <c r="L168" s="278"/>
      <c r="M168" s="279"/>
      <c r="N168" s="280"/>
      <c r="O168" s="280"/>
      <c r="P168" s="280"/>
      <c r="Q168" s="280"/>
      <c r="R168" s="280"/>
      <c r="S168" s="280"/>
      <c r="T168" s="281"/>
      <c r="AT168" s="282" t="s">
        <v>198</v>
      </c>
      <c r="AU168" s="282" t="s">
        <v>84</v>
      </c>
      <c r="AV168" s="14" t="s">
        <v>82</v>
      </c>
      <c r="AW168" s="14" t="s">
        <v>37</v>
      </c>
      <c r="AX168" s="14" t="s">
        <v>74</v>
      </c>
      <c r="AY168" s="282" t="s">
        <v>126</v>
      </c>
    </row>
    <row r="169" spans="2:51" s="11" customFormat="1" ht="13.5">
      <c r="B169" s="240"/>
      <c r="C169" s="241"/>
      <c r="D169" s="233" t="s">
        <v>198</v>
      </c>
      <c r="E169" s="242" t="s">
        <v>21</v>
      </c>
      <c r="F169" s="243" t="s">
        <v>303</v>
      </c>
      <c r="G169" s="241"/>
      <c r="H169" s="244">
        <v>4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198</v>
      </c>
      <c r="AU169" s="250" t="s">
        <v>84</v>
      </c>
      <c r="AV169" s="11" t="s">
        <v>84</v>
      </c>
      <c r="AW169" s="11" t="s">
        <v>37</v>
      </c>
      <c r="AX169" s="11" t="s">
        <v>74</v>
      </c>
      <c r="AY169" s="250" t="s">
        <v>126</v>
      </c>
    </row>
    <row r="170" spans="2:51" s="11" customFormat="1" ht="13.5">
      <c r="B170" s="240"/>
      <c r="C170" s="241"/>
      <c r="D170" s="233" t="s">
        <v>198</v>
      </c>
      <c r="E170" s="242" t="s">
        <v>21</v>
      </c>
      <c r="F170" s="243" t="s">
        <v>304</v>
      </c>
      <c r="G170" s="241"/>
      <c r="H170" s="244">
        <v>4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198</v>
      </c>
      <c r="AU170" s="250" t="s">
        <v>84</v>
      </c>
      <c r="AV170" s="11" t="s">
        <v>84</v>
      </c>
      <c r="AW170" s="11" t="s">
        <v>37</v>
      </c>
      <c r="AX170" s="11" t="s">
        <v>74</v>
      </c>
      <c r="AY170" s="250" t="s">
        <v>126</v>
      </c>
    </row>
    <row r="171" spans="2:51" s="11" customFormat="1" ht="13.5">
      <c r="B171" s="240"/>
      <c r="C171" s="241"/>
      <c r="D171" s="233" t="s">
        <v>198</v>
      </c>
      <c r="E171" s="242" t="s">
        <v>21</v>
      </c>
      <c r="F171" s="243" t="s">
        <v>305</v>
      </c>
      <c r="G171" s="241"/>
      <c r="H171" s="244">
        <v>4</v>
      </c>
      <c r="I171" s="245"/>
      <c r="J171" s="241"/>
      <c r="K171" s="241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198</v>
      </c>
      <c r="AU171" s="250" t="s">
        <v>84</v>
      </c>
      <c r="AV171" s="11" t="s">
        <v>84</v>
      </c>
      <c r="AW171" s="11" t="s">
        <v>37</v>
      </c>
      <c r="AX171" s="11" t="s">
        <v>74</v>
      </c>
      <c r="AY171" s="250" t="s">
        <v>126</v>
      </c>
    </row>
    <row r="172" spans="2:51" s="11" customFormat="1" ht="13.5">
      <c r="B172" s="240"/>
      <c r="C172" s="241"/>
      <c r="D172" s="233" t="s">
        <v>198</v>
      </c>
      <c r="E172" s="242" t="s">
        <v>21</v>
      </c>
      <c r="F172" s="243" t="s">
        <v>306</v>
      </c>
      <c r="G172" s="241"/>
      <c r="H172" s="244">
        <v>4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198</v>
      </c>
      <c r="AU172" s="250" t="s">
        <v>84</v>
      </c>
      <c r="AV172" s="11" t="s">
        <v>84</v>
      </c>
      <c r="AW172" s="11" t="s">
        <v>37</v>
      </c>
      <c r="AX172" s="11" t="s">
        <v>74</v>
      </c>
      <c r="AY172" s="250" t="s">
        <v>126</v>
      </c>
    </row>
    <row r="173" spans="2:51" s="11" customFormat="1" ht="13.5">
      <c r="B173" s="240"/>
      <c r="C173" s="241"/>
      <c r="D173" s="233" t="s">
        <v>198</v>
      </c>
      <c r="E173" s="242" t="s">
        <v>21</v>
      </c>
      <c r="F173" s="243" t="s">
        <v>307</v>
      </c>
      <c r="G173" s="241"/>
      <c r="H173" s="244">
        <v>4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198</v>
      </c>
      <c r="AU173" s="250" t="s">
        <v>84</v>
      </c>
      <c r="AV173" s="11" t="s">
        <v>84</v>
      </c>
      <c r="AW173" s="11" t="s">
        <v>37</v>
      </c>
      <c r="AX173" s="11" t="s">
        <v>74</v>
      </c>
      <c r="AY173" s="250" t="s">
        <v>126</v>
      </c>
    </row>
    <row r="174" spans="2:51" s="12" customFormat="1" ht="13.5">
      <c r="B174" s="251"/>
      <c r="C174" s="252"/>
      <c r="D174" s="233" t="s">
        <v>198</v>
      </c>
      <c r="E174" s="253" t="s">
        <v>21</v>
      </c>
      <c r="F174" s="254" t="s">
        <v>221</v>
      </c>
      <c r="G174" s="252"/>
      <c r="H174" s="255">
        <v>20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AT174" s="261" t="s">
        <v>198</v>
      </c>
      <c r="AU174" s="261" t="s">
        <v>84</v>
      </c>
      <c r="AV174" s="12" t="s">
        <v>146</v>
      </c>
      <c r="AW174" s="12" t="s">
        <v>37</v>
      </c>
      <c r="AX174" s="12" t="s">
        <v>74</v>
      </c>
      <c r="AY174" s="261" t="s">
        <v>126</v>
      </c>
    </row>
    <row r="175" spans="2:51" s="13" customFormat="1" ht="13.5">
      <c r="B175" s="262"/>
      <c r="C175" s="263"/>
      <c r="D175" s="233" t="s">
        <v>198</v>
      </c>
      <c r="E175" s="264" t="s">
        <v>21</v>
      </c>
      <c r="F175" s="265" t="s">
        <v>222</v>
      </c>
      <c r="G175" s="263"/>
      <c r="H175" s="266">
        <v>20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198</v>
      </c>
      <c r="AU175" s="272" t="s">
        <v>84</v>
      </c>
      <c r="AV175" s="13" t="s">
        <v>152</v>
      </c>
      <c r="AW175" s="13" t="s">
        <v>37</v>
      </c>
      <c r="AX175" s="13" t="s">
        <v>82</v>
      </c>
      <c r="AY175" s="272" t="s">
        <v>126</v>
      </c>
    </row>
    <row r="176" spans="2:65" s="1" customFormat="1" ht="38.25" customHeight="1">
      <c r="B176" s="46"/>
      <c r="C176" s="221" t="s">
        <v>308</v>
      </c>
      <c r="D176" s="221" t="s">
        <v>129</v>
      </c>
      <c r="E176" s="222" t="s">
        <v>309</v>
      </c>
      <c r="F176" s="223" t="s">
        <v>310</v>
      </c>
      <c r="G176" s="224" t="s">
        <v>291</v>
      </c>
      <c r="H176" s="225">
        <v>40</v>
      </c>
      <c r="I176" s="226"/>
      <c r="J176" s="227">
        <f>ROUND(I176*H176,2)</f>
        <v>0</v>
      </c>
      <c r="K176" s="223" t="s">
        <v>133</v>
      </c>
      <c r="L176" s="72"/>
      <c r="M176" s="228" t="s">
        <v>21</v>
      </c>
      <c r="N176" s="229" t="s">
        <v>45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0.0155</v>
      </c>
      <c r="T176" s="231">
        <f>S176*H176</f>
        <v>0.62</v>
      </c>
      <c r="AR176" s="24" t="s">
        <v>282</v>
      </c>
      <c r="AT176" s="24" t="s">
        <v>129</v>
      </c>
      <c r="AU176" s="24" t="s">
        <v>84</v>
      </c>
      <c r="AY176" s="24" t="s">
        <v>126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82</v>
      </c>
      <c r="BK176" s="232">
        <f>ROUND(I176*H176,2)</f>
        <v>0</v>
      </c>
      <c r="BL176" s="24" t="s">
        <v>282</v>
      </c>
      <c r="BM176" s="24" t="s">
        <v>311</v>
      </c>
    </row>
    <row r="177" spans="2:51" s="14" customFormat="1" ht="13.5">
      <c r="B177" s="273"/>
      <c r="C177" s="274"/>
      <c r="D177" s="233" t="s">
        <v>198</v>
      </c>
      <c r="E177" s="275" t="s">
        <v>21</v>
      </c>
      <c r="F177" s="276" t="s">
        <v>293</v>
      </c>
      <c r="G177" s="274"/>
      <c r="H177" s="275" t="s">
        <v>21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AT177" s="282" t="s">
        <v>198</v>
      </c>
      <c r="AU177" s="282" t="s">
        <v>84</v>
      </c>
      <c r="AV177" s="14" t="s">
        <v>82</v>
      </c>
      <c r="AW177" s="14" t="s">
        <v>37</v>
      </c>
      <c r="AX177" s="14" t="s">
        <v>74</v>
      </c>
      <c r="AY177" s="282" t="s">
        <v>126</v>
      </c>
    </row>
    <row r="178" spans="2:51" s="11" customFormat="1" ht="13.5">
      <c r="B178" s="240"/>
      <c r="C178" s="241"/>
      <c r="D178" s="233" t="s">
        <v>198</v>
      </c>
      <c r="E178" s="242" t="s">
        <v>21</v>
      </c>
      <c r="F178" s="243" t="s">
        <v>312</v>
      </c>
      <c r="G178" s="241"/>
      <c r="H178" s="244">
        <v>8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198</v>
      </c>
      <c r="AU178" s="250" t="s">
        <v>84</v>
      </c>
      <c r="AV178" s="11" t="s">
        <v>84</v>
      </c>
      <c r="AW178" s="11" t="s">
        <v>37</v>
      </c>
      <c r="AX178" s="11" t="s">
        <v>74</v>
      </c>
      <c r="AY178" s="250" t="s">
        <v>126</v>
      </c>
    </row>
    <row r="179" spans="2:51" s="11" customFormat="1" ht="13.5">
      <c r="B179" s="240"/>
      <c r="C179" s="241"/>
      <c r="D179" s="233" t="s">
        <v>198</v>
      </c>
      <c r="E179" s="242" t="s">
        <v>21</v>
      </c>
      <c r="F179" s="243" t="s">
        <v>313</v>
      </c>
      <c r="G179" s="241"/>
      <c r="H179" s="244">
        <v>8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198</v>
      </c>
      <c r="AU179" s="250" t="s">
        <v>84</v>
      </c>
      <c r="AV179" s="11" t="s">
        <v>84</v>
      </c>
      <c r="AW179" s="11" t="s">
        <v>37</v>
      </c>
      <c r="AX179" s="11" t="s">
        <v>74</v>
      </c>
      <c r="AY179" s="250" t="s">
        <v>126</v>
      </c>
    </row>
    <row r="180" spans="2:51" s="11" customFormat="1" ht="13.5">
      <c r="B180" s="240"/>
      <c r="C180" s="241"/>
      <c r="D180" s="233" t="s">
        <v>198</v>
      </c>
      <c r="E180" s="242" t="s">
        <v>21</v>
      </c>
      <c r="F180" s="243" t="s">
        <v>314</v>
      </c>
      <c r="G180" s="241"/>
      <c r="H180" s="244">
        <v>8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198</v>
      </c>
      <c r="AU180" s="250" t="s">
        <v>84</v>
      </c>
      <c r="AV180" s="11" t="s">
        <v>84</v>
      </c>
      <c r="AW180" s="11" t="s">
        <v>37</v>
      </c>
      <c r="AX180" s="11" t="s">
        <v>74</v>
      </c>
      <c r="AY180" s="250" t="s">
        <v>126</v>
      </c>
    </row>
    <row r="181" spans="2:51" s="11" customFormat="1" ht="13.5">
      <c r="B181" s="240"/>
      <c r="C181" s="241"/>
      <c r="D181" s="233" t="s">
        <v>198</v>
      </c>
      <c r="E181" s="242" t="s">
        <v>21</v>
      </c>
      <c r="F181" s="243" t="s">
        <v>315</v>
      </c>
      <c r="G181" s="241"/>
      <c r="H181" s="244">
        <v>8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198</v>
      </c>
      <c r="AU181" s="250" t="s">
        <v>84</v>
      </c>
      <c r="AV181" s="11" t="s">
        <v>84</v>
      </c>
      <c r="AW181" s="11" t="s">
        <v>37</v>
      </c>
      <c r="AX181" s="11" t="s">
        <v>74</v>
      </c>
      <c r="AY181" s="250" t="s">
        <v>126</v>
      </c>
    </row>
    <row r="182" spans="2:51" s="11" customFormat="1" ht="13.5">
      <c r="B182" s="240"/>
      <c r="C182" s="241"/>
      <c r="D182" s="233" t="s">
        <v>198</v>
      </c>
      <c r="E182" s="242" t="s">
        <v>21</v>
      </c>
      <c r="F182" s="243" t="s">
        <v>316</v>
      </c>
      <c r="G182" s="241"/>
      <c r="H182" s="244">
        <v>8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198</v>
      </c>
      <c r="AU182" s="250" t="s">
        <v>84</v>
      </c>
      <c r="AV182" s="11" t="s">
        <v>84</v>
      </c>
      <c r="AW182" s="11" t="s">
        <v>37</v>
      </c>
      <c r="AX182" s="11" t="s">
        <v>74</v>
      </c>
      <c r="AY182" s="250" t="s">
        <v>126</v>
      </c>
    </row>
    <row r="183" spans="2:51" s="12" customFormat="1" ht="13.5">
      <c r="B183" s="251"/>
      <c r="C183" s="252"/>
      <c r="D183" s="233" t="s">
        <v>198</v>
      </c>
      <c r="E183" s="253" t="s">
        <v>21</v>
      </c>
      <c r="F183" s="254" t="s">
        <v>221</v>
      </c>
      <c r="G183" s="252"/>
      <c r="H183" s="255">
        <v>40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AT183" s="261" t="s">
        <v>198</v>
      </c>
      <c r="AU183" s="261" t="s">
        <v>84</v>
      </c>
      <c r="AV183" s="12" t="s">
        <v>146</v>
      </c>
      <c r="AW183" s="12" t="s">
        <v>37</v>
      </c>
      <c r="AX183" s="12" t="s">
        <v>74</v>
      </c>
      <c r="AY183" s="261" t="s">
        <v>126</v>
      </c>
    </row>
    <row r="184" spans="2:51" s="13" customFormat="1" ht="13.5">
      <c r="B184" s="262"/>
      <c r="C184" s="263"/>
      <c r="D184" s="233" t="s">
        <v>198</v>
      </c>
      <c r="E184" s="264" t="s">
        <v>21</v>
      </c>
      <c r="F184" s="265" t="s">
        <v>222</v>
      </c>
      <c r="G184" s="263"/>
      <c r="H184" s="266">
        <v>40</v>
      </c>
      <c r="I184" s="267"/>
      <c r="J184" s="263"/>
      <c r="K184" s="263"/>
      <c r="L184" s="268"/>
      <c r="M184" s="269"/>
      <c r="N184" s="270"/>
      <c r="O184" s="270"/>
      <c r="P184" s="270"/>
      <c r="Q184" s="270"/>
      <c r="R184" s="270"/>
      <c r="S184" s="270"/>
      <c r="T184" s="271"/>
      <c r="AT184" s="272" t="s">
        <v>198</v>
      </c>
      <c r="AU184" s="272" t="s">
        <v>84</v>
      </c>
      <c r="AV184" s="13" t="s">
        <v>152</v>
      </c>
      <c r="AW184" s="13" t="s">
        <v>37</v>
      </c>
      <c r="AX184" s="13" t="s">
        <v>82</v>
      </c>
      <c r="AY184" s="272" t="s">
        <v>126</v>
      </c>
    </row>
    <row r="185" spans="2:65" s="1" customFormat="1" ht="16.5" customHeight="1">
      <c r="B185" s="46"/>
      <c r="C185" s="221" t="s">
        <v>317</v>
      </c>
      <c r="D185" s="221" t="s">
        <v>129</v>
      </c>
      <c r="E185" s="222" t="s">
        <v>318</v>
      </c>
      <c r="F185" s="223" t="s">
        <v>319</v>
      </c>
      <c r="G185" s="224" t="s">
        <v>291</v>
      </c>
      <c r="H185" s="225">
        <v>10</v>
      </c>
      <c r="I185" s="226"/>
      <c r="J185" s="227">
        <f>ROUND(I185*H185,2)</f>
        <v>0</v>
      </c>
      <c r="K185" s="223" t="s">
        <v>133</v>
      </c>
      <c r="L185" s="72"/>
      <c r="M185" s="228" t="s">
        <v>21</v>
      </c>
      <c r="N185" s="229" t="s">
        <v>45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0.00544</v>
      </c>
      <c r="T185" s="231">
        <f>S185*H185</f>
        <v>0.054400000000000004</v>
      </c>
      <c r="AR185" s="24" t="s">
        <v>282</v>
      </c>
      <c r="AT185" s="24" t="s">
        <v>129</v>
      </c>
      <c r="AU185" s="24" t="s">
        <v>84</v>
      </c>
      <c r="AY185" s="24" t="s">
        <v>126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82</v>
      </c>
      <c r="BK185" s="232">
        <f>ROUND(I185*H185,2)</f>
        <v>0</v>
      </c>
      <c r="BL185" s="24" t="s">
        <v>282</v>
      </c>
      <c r="BM185" s="24" t="s">
        <v>320</v>
      </c>
    </row>
    <row r="186" spans="2:51" s="14" customFormat="1" ht="13.5">
      <c r="B186" s="273"/>
      <c r="C186" s="274"/>
      <c r="D186" s="233" t="s">
        <v>198</v>
      </c>
      <c r="E186" s="275" t="s">
        <v>21</v>
      </c>
      <c r="F186" s="276" t="s">
        <v>293</v>
      </c>
      <c r="G186" s="274"/>
      <c r="H186" s="275" t="s">
        <v>21</v>
      </c>
      <c r="I186" s="277"/>
      <c r="J186" s="274"/>
      <c r="K186" s="274"/>
      <c r="L186" s="278"/>
      <c r="M186" s="279"/>
      <c r="N186" s="280"/>
      <c r="O186" s="280"/>
      <c r="P186" s="280"/>
      <c r="Q186" s="280"/>
      <c r="R186" s="280"/>
      <c r="S186" s="280"/>
      <c r="T186" s="281"/>
      <c r="AT186" s="282" t="s">
        <v>198</v>
      </c>
      <c r="AU186" s="282" t="s">
        <v>84</v>
      </c>
      <c r="AV186" s="14" t="s">
        <v>82</v>
      </c>
      <c r="AW186" s="14" t="s">
        <v>37</v>
      </c>
      <c r="AX186" s="14" t="s">
        <v>74</v>
      </c>
      <c r="AY186" s="282" t="s">
        <v>126</v>
      </c>
    </row>
    <row r="187" spans="2:51" s="11" customFormat="1" ht="13.5">
      <c r="B187" s="240"/>
      <c r="C187" s="241"/>
      <c r="D187" s="233" t="s">
        <v>198</v>
      </c>
      <c r="E187" s="242" t="s">
        <v>21</v>
      </c>
      <c r="F187" s="243" t="s">
        <v>321</v>
      </c>
      <c r="G187" s="241"/>
      <c r="H187" s="244">
        <v>2</v>
      </c>
      <c r="I187" s="245"/>
      <c r="J187" s="241"/>
      <c r="K187" s="241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198</v>
      </c>
      <c r="AU187" s="250" t="s">
        <v>84</v>
      </c>
      <c r="AV187" s="11" t="s">
        <v>84</v>
      </c>
      <c r="AW187" s="11" t="s">
        <v>37</v>
      </c>
      <c r="AX187" s="11" t="s">
        <v>74</v>
      </c>
      <c r="AY187" s="250" t="s">
        <v>126</v>
      </c>
    </row>
    <row r="188" spans="2:51" s="11" customFormat="1" ht="13.5">
      <c r="B188" s="240"/>
      <c r="C188" s="241"/>
      <c r="D188" s="233" t="s">
        <v>198</v>
      </c>
      <c r="E188" s="242" t="s">
        <v>21</v>
      </c>
      <c r="F188" s="243" t="s">
        <v>322</v>
      </c>
      <c r="G188" s="241"/>
      <c r="H188" s="244">
        <v>2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198</v>
      </c>
      <c r="AU188" s="250" t="s">
        <v>84</v>
      </c>
      <c r="AV188" s="11" t="s">
        <v>84</v>
      </c>
      <c r="AW188" s="11" t="s">
        <v>37</v>
      </c>
      <c r="AX188" s="11" t="s">
        <v>74</v>
      </c>
      <c r="AY188" s="250" t="s">
        <v>126</v>
      </c>
    </row>
    <row r="189" spans="2:51" s="11" customFormat="1" ht="13.5">
      <c r="B189" s="240"/>
      <c r="C189" s="241"/>
      <c r="D189" s="233" t="s">
        <v>198</v>
      </c>
      <c r="E189" s="242" t="s">
        <v>21</v>
      </c>
      <c r="F189" s="243" t="s">
        <v>323</v>
      </c>
      <c r="G189" s="241"/>
      <c r="H189" s="244">
        <v>2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198</v>
      </c>
      <c r="AU189" s="250" t="s">
        <v>84</v>
      </c>
      <c r="AV189" s="11" t="s">
        <v>84</v>
      </c>
      <c r="AW189" s="11" t="s">
        <v>37</v>
      </c>
      <c r="AX189" s="11" t="s">
        <v>74</v>
      </c>
      <c r="AY189" s="250" t="s">
        <v>126</v>
      </c>
    </row>
    <row r="190" spans="2:51" s="11" customFormat="1" ht="13.5">
      <c r="B190" s="240"/>
      <c r="C190" s="241"/>
      <c r="D190" s="233" t="s">
        <v>198</v>
      </c>
      <c r="E190" s="242" t="s">
        <v>21</v>
      </c>
      <c r="F190" s="243" t="s">
        <v>324</v>
      </c>
      <c r="G190" s="241"/>
      <c r="H190" s="244">
        <v>2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198</v>
      </c>
      <c r="AU190" s="250" t="s">
        <v>84</v>
      </c>
      <c r="AV190" s="11" t="s">
        <v>84</v>
      </c>
      <c r="AW190" s="11" t="s">
        <v>37</v>
      </c>
      <c r="AX190" s="11" t="s">
        <v>74</v>
      </c>
      <c r="AY190" s="250" t="s">
        <v>126</v>
      </c>
    </row>
    <row r="191" spans="2:51" s="11" customFormat="1" ht="13.5">
      <c r="B191" s="240"/>
      <c r="C191" s="241"/>
      <c r="D191" s="233" t="s">
        <v>198</v>
      </c>
      <c r="E191" s="242" t="s">
        <v>21</v>
      </c>
      <c r="F191" s="243" t="s">
        <v>325</v>
      </c>
      <c r="G191" s="241"/>
      <c r="H191" s="244">
        <v>2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198</v>
      </c>
      <c r="AU191" s="250" t="s">
        <v>84</v>
      </c>
      <c r="AV191" s="11" t="s">
        <v>84</v>
      </c>
      <c r="AW191" s="11" t="s">
        <v>37</v>
      </c>
      <c r="AX191" s="11" t="s">
        <v>74</v>
      </c>
      <c r="AY191" s="250" t="s">
        <v>126</v>
      </c>
    </row>
    <row r="192" spans="2:51" s="12" customFormat="1" ht="13.5">
      <c r="B192" s="251"/>
      <c r="C192" s="252"/>
      <c r="D192" s="233" t="s">
        <v>198</v>
      </c>
      <c r="E192" s="253" t="s">
        <v>21</v>
      </c>
      <c r="F192" s="254" t="s">
        <v>221</v>
      </c>
      <c r="G192" s="252"/>
      <c r="H192" s="255">
        <v>10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AT192" s="261" t="s">
        <v>198</v>
      </c>
      <c r="AU192" s="261" t="s">
        <v>84</v>
      </c>
      <c r="AV192" s="12" t="s">
        <v>146</v>
      </c>
      <c r="AW192" s="12" t="s">
        <v>37</v>
      </c>
      <c r="AX192" s="12" t="s">
        <v>74</v>
      </c>
      <c r="AY192" s="261" t="s">
        <v>126</v>
      </c>
    </row>
    <row r="193" spans="2:51" s="13" customFormat="1" ht="13.5">
      <c r="B193" s="262"/>
      <c r="C193" s="263"/>
      <c r="D193" s="233" t="s">
        <v>198</v>
      </c>
      <c r="E193" s="264" t="s">
        <v>21</v>
      </c>
      <c r="F193" s="265" t="s">
        <v>222</v>
      </c>
      <c r="G193" s="263"/>
      <c r="H193" s="266">
        <v>10</v>
      </c>
      <c r="I193" s="267"/>
      <c r="J193" s="263"/>
      <c r="K193" s="263"/>
      <c r="L193" s="268"/>
      <c r="M193" s="269"/>
      <c r="N193" s="270"/>
      <c r="O193" s="270"/>
      <c r="P193" s="270"/>
      <c r="Q193" s="270"/>
      <c r="R193" s="270"/>
      <c r="S193" s="270"/>
      <c r="T193" s="271"/>
      <c r="AT193" s="272" t="s">
        <v>198</v>
      </c>
      <c r="AU193" s="272" t="s">
        <v>84</v>
      </c>
      <c r="AV193" s="13" t="s">
        <v>152</v>
      </c>
      <c r="AW193" s="13" t="s">
        <v>37</v>
      </c>
      <c r="AX193" s="13" t="s">
        <v>82</v>
      </c>
      <c r="AY193" s="272" t="s">
        <v>126</v>
      </c>
    </row>
    <row r="194" spans="2:65" s="1" customFormat="1" ht="38.25" customHeight="1">
      <c r="B194" s="46"/>
      <c r="C194" s="221" t="s">
        <v>9</v>
      </c>
      <c r="D194" s="221" t="s">
        <v>129</v>
      </c>
      <c r="E194" s="222" t="s">
        <v>326</v>
      </c>
      <c r="F194" s="223" t="s">
        <v>327</v>
      </c>
      <c r="G194" s="224" t="s">
        <v>196</v>
      </c>
      <c r="H194" s="225">
        <v>1.25</v>
      </c>
      <c r="I194" s="226"/>
      <c r="J194" s="227">
        <f>ROUND(I194*H194,2)</f>
        <v>0</v>
      </c>
      <c r="K194" s="223" t="s">
        <v>133</v>
      </c>
      <c r="L194" s="72"/>
      <c r="M194" s="228" t="s">
        <v>21</v>
      </c>
      <c r="N194" s="229" t="s">
        <v>45</v>
      </c>
      <c r="O194" s="47"/>
      <c r="P194" s="230">
        <f>O194*H194</f>
        <v>0</v>
      </c>
      <c r="Q194" s="230">
        <v>5E-05</v>
      </c>
      <c r="R194" s="230">
        <f>Q194*H194</f>
        <v>6.25E-05</v>
      </c>
      <c r="S194" s="230">
        <v>0</v>
      </c>
      <c r="T194" s="231">
        <f>S194*H194</f>
        <v>0</v>
      </c>
      <c r="AR194" s="24" t="s">
        <v>282</v>
      </c>
      <c r="AT194" s="24" t="s">
        <v>129</v>
      </c>
      <c r="AU194" s="24" t="s">
        <v>84</v>
      </c>
      <c r="AY194" s="24" t="s">
        <v>126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82</v>
      </c>
      <c r="BK194" s="232">
        <f>ROUND(I194*H194,2)</f>
        <v>0</v>
      </c>
      <c r="BL194" s="24" t="s">
        <v>282</v>
      </c>
      <c r="BM194" s="24" t="s">
        <v>328</v>
      </c>
    </row>
    <row r="195" spans="2:51" s="14" customFormat="1" ht="13.5">
      <c r="B195" s="273"/>
      <c r="C195" s="274"/>
      <c r="D195" s="233" t="s">
        <v>198</v>
      </c>
      <c r="E195" s="275" t="s">
        <v>21</v>
      </c>
      <c r="F195" s="276" t="s">
        <v>293</v>
      </c>
      <c r="G195" s="274"/>
      <c r="H195" s="275" t="s">
        <v>21</v>
      </c>
      <c r="I195" s="277"/>
      <c r="J195" s="274"/>
      <c r="K195" s="274"/>
      <c r="L195" s="278"/>
      <c r="M195" s="279"/>
      <c r="N195" s="280"/>
      <c r="O195" s="280"/>
      <c r="P195" s="280"/>
      <c r="Q195" s="280"/>
      <c r="R195" s="280"/>
      <c r="S195" s="280"/>
      <c r="T195" s="281"/>
      <c r="AT195" s="282" t="s">
        <v>198</v>
      </c>
      <c r="AU195" s="282" t="s">
        <v>84</v>
      </c>
      <c r="AV195" s="14" t="s">
        <v>82</v>
      </c>
      <c r="AW195" s="14" t="s">
        <v>37</v>
      </c>
      <c r="AX195" s="14" t="s">
        <v>74</v>
      </c>
      <c r="AY195" s="282" t="s">
        <v>126</v>
      </c>
    </row>
    <row r="196" spans="2:51" s="11" customFormat="1" ht="13.5">
      <c r="B196" s="240"/>
      <c r="C196" s="241"/>
      <c r="D196" s="233" t="s">
        <v>198</v>
      </c>
      <c r="E196" s="242" t="s">
        <v>21</v>
      </c>
      <c r="F196" s="243" t="s">
        <v>329</v>
      </c>
      <c r="G196" s="241"/>
      <c r="H196" s="244">
        <v>0.25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198</v>
      </c>
      <c r="AU196" s="250" t="s">
        <v>84</v>
      </c>
      <c r="AV196" s="11" t="s">
        <v>84</v>
      </c>
      <c r="AW196" s="11" t="s">
        <v>37</v>
      </c>
      <c r="AX196" s="11" t="s">
        <v>74</v>
      </c>
      <c r="AY196" s="250" t="s">
        <v>126</v>
      </c>
    </row>
    <row r="197" spans="2:51" s="11" customFormat="1" ht="13.5">
      <c r="B197" s="240"/>
      <c r="C197" s="241"/>
      <c r="D197" s="233" t="s">
        <v>198</v>
      </c>
      <c r="E197" s="242" t="s">
        <v>21</v>
      </c>
      <c r="F197" s="243" t="s">
        <v>330</v>
      </c>
      <c r="G197" s="241"/>
      <c r="H197" s="244">
        <v>0.25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198</v>
      </c>
      <c r="AU197" s="250" t="s">
        <v>84</v>
      </c>
      <c r="AV197" s="11" t="s">
        <v>84</v>
      </c>
      <c r="AW197" s="11" t="s">
        <v>37</v>
      </c>
      <c r="AX197" s="11" t="s">
        <v>74</v>
      </c>
      <c r="AY197" s="250" t="s">
        <v>126</v>
      </c>
    </row>
    <row r="198" spans="2:51" s="11" customFormat="1" ht="13.5">
      <c r="B198" s="240"/>
      <c r="C198" s="241"/>
      <c r="D198" s="233" t="s">
        <v>198</v>
      </c>
      <c r="E198" s="242" t="s">
        <v>21</v>
      </c>
      <c r="F198" s="243" t="s">
        <v>331</v>
      </c>
      <c r="G198" s="241"/>
      <c r="H198" s="244">
        <v>0.25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198</v>
      </c>
      <c r="AU198" s="250" t="s">
        <v>84</v>
      </c>
      <c r="AV198" s="11" t="s">
        <v>84</v>
      </c>
      <c r="AW198" s="11" t="s">
        <v>37</v>
      </c>
      <c r="AX198" s="11" t="s">
        <v>74</v>
      </c>
      <c r="AY198" s="250" t="s">
        <v>126</v>
      </c>
    </row>
    <row r="199" spans="2:51" s="11" customFormat="1" ht="13.5">
      <c r="B199" s="240"/>
      <c r="C199" s="241"/>
      <c r="D199" s="233" t="s">
        <v>198</v>
      </c>
      <c r="E199" s="242" t="s">
        <v>21</v>
      </c>
      <c r="F199" s="243" t="s">
        <v>332</v>
      </c>
      <c r="G199" s="241"/>
      <c r="H199" s="244">
        <v>0.25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198</v>
      </c>
      <c r="AU199" s="250" t="s">
        <v>84</v>
      </c>
      <c r="AV199" s="11" t="s">
        <v>84</v>
      </c>
      <c r="AW199" s="11" t="s">
        <v>37</v>
      </c>
      <c r="AX199" s="11" t="s">
        <v>74</v>
      </c>
      <c r="AY199" s="250" t="s">
        <v>126</v>
      </c>
    </row>
    <row r="200" spans="2:51" s="11" customFormat="1" ht="13.5">
      <c r="B200" s="240"/>
      <c r="C200" s="241"/>
      <c r="D200" s="233" t="s">
        <v>198</v>
      </c>
      <c r="E200" s="242" t="s">
        <v>21</v>
      </c>
      <c r="F200" s="243" t="s">
        <v>333</v>
      </c>
      <c r="G200" s="241"/>
      <c r="H200" s="244">
        <v>0.25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198</v>
      </c>
      <c r="AU200" s="250" t="s">
        <v>84</v>
      </c>
      <c r="AV200" s="11" t="s">
        <v>84</v>
      </c>
      <c r="AW200" s="11" t="s">
        <v>37</v>
      </c>
      <c r="AX200" s="11" t="s">
        <v>74</v>
      </c>
      <c r="AY200" s="250" t="s">
        <v>126</v>
      </c>
    </row>
    <row r="201" spans="2:51" s="12" customFormat="1" ht="13.5">
      <c r="B201" s="251"/>
      <c r="C201" s="252"/>
      <c r="D201" s="233" t="s">
        <v>198</v>
      </c>
      <c r="E201" s="253" t="s">
        <v>21</v>
      </c>
      <c r="F201" s="254" t="s">
        <v>221</v>
      </c>
      <c r="G201" s="252"/>
      <c r="H201" s="255">
        <v>1.25</v>
      </c>
      <c r="I201" s="256"/>
      <c r="J201" s="252"/>
      <c r="K201" s="252"/>
      <c r="L201" s="257"/>
      <c r="M201" s="258"/>
      <c r="N201" s="259"/>
      <c r="O201" s="259"/>
      <c r="P201" s="259"/>
      <c r="Q201" s="259"/>
      <c r="R201" s="259"/>
      <c r="S201" s="259"/>
      <c r="T201" s="260"/>
      <c r="AT201" s="261" t="s">
        <v>198</v>
      </c>
      <c r="AU201" s="261" t="s">
        <v>84</v>
      </c>
      <c r="AV201" s="12" t="s">
        <v>146</v>
      </c>
      <c r="AW201" s="12" t="s">
        <v>37</v>
      </c>
      <c r="AX201" s="12" t="s">
        <v>74</v>
      </c>
      <c r="AY201" s="261" t="s">
        <v>126</v>
      </c>
    </row>
    <row r="202" spans="2:51" s="13" customFormat="1" ht="13.5">
      <c r="B202" s="262"/>
      <c r="C202" s="263"/>
      <c r="D202" s="233" t="s">
        <v>198</v>
      </c>
      <c r="E202" s="264" t="s">
        <v>21</v>
      </c>
      <c r="F202" s="265" t="s">
        <v>222</v>
      </c>
      <c r="G202" s="263"/>
      <c r="H202" s="266">
        <v>1.25</v>
      </c>
      <c r="I202" s="267"/>
      <c r="J202" s="263"/>
      <c r="K202" s="263"/>
      <c r="L202" s="268"/>
      <c r="M202" s="269"/>
      <c r="N202" s="270"/>
      <c r="O202" s="270"/>
      <c r="P202" s="270"/>
      <c r="Q202" s="270"/>
      <c r="R202" s="270"/>
      <c r="S202" s="270"/>
      <c r="T202" s="271"/>
      <c r="AT202" s="272" t="s">
        <v>198</v>
      </c>
      <c r="AU202" s="272" t="s">
        <v>84</v>
      </c>
      <c r="AV202" s="13" t="s">
        <v>152</v>
      </c>
      <c r="AW202" s="13" t="s">
        <v>37</v>
      </c>
      <c r="AX202" s="13" t="s">
        <v>82</v>
      </c>
      <c r="AY202" s="272" t="s">
        <v>126</v>
      </c>
    </row>
    <row r="203" spans="2:65" s="1" customFormat="1" ht="16.5" customHeight="1">
      <c r="B203" s="46"/>
      <c r="C203" s="283" t="s">
        <v>334</v>
      </c>
      <c r="D203" s="283" t="s">
        <v>335</v>
      </c>
      <c r="E203" s="284" t="s">
        <v>336</v>
      </c>
      <c r="F203" s="285" t="s">
        <v>337</v>
      </c>
      <c r="G203" s="286" t="s">
        <v>196</v>
      </c>
      <c r="H203" s="287">
        <v>1.35</v>
      </c>
      <c r="I203" s="288"/>
      <c r="J203" s="289">
        <f>ROUND(I203*H203,2)</f>
        <v>0</v>
      </c>
      <c r="K203" s="285" t="s">
        <v>133</v>
      </c>
      <c r="L203" s="290"/>
      <c r="M203" s="291" t="s">
        <v>21</v>
      </c>
      <c r="N203" s="292" t="s">
        <v>45</v>
      </c>
      <c r="O203" s="47"/>
      <c r="P203" s="230">
        <f>O203*H203</f>
        <v>0</v>
      </c>
      <c r="Q203" s="230">
        <v>0.0128</v>
      </c>
      <c r="R203" s="230">
        <f>Q203*H203</f>
        <v>0.017280000000000004</v>
      </c>
      <c r="S203" s="230">
        <v>0</v>
      </c>
      <c r="T203" s="231">
        <f>S203*H203</f>
        <v>0</v>
      </c>
      <c r="AR203" s="24" t="s">
        <v>338</v>
      </c>
      <c r="AT203" s="24" t="s">
        <v>335</v>
      </c>
      <c r="AU203" s="24" t="s">
        <v>84</v>
      </c>
      <c r="AY203" s="24" t="s">
        <v>126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82</v>
      </c>
      <c r="BK203" s="232">
        <f>ROUND(I203*H203,2)</f>
        <v>0</v>
      </c>
      <c r="BL203" s="24" t="s">
        <v>282</v>
      </c>
      <c r="BM203" s="24" t="s">
        <v>339</v>
      </c>
    </row>
    <row r="204" spans="2:51" s="11" customFormat="1" ht="13.5">
      <c r="B204" s="240"/>
      <c r="C204" s="241"/>
      <c r="D204" s="233" t="s">
        <v>198</v>
      </c>
      <c r="E204" s="241"/>
      <c r="F204" s="243" t="s">
        <v>340</v>
      </c>
      <c r="G204" s="241"/>
      <c r="H204" s="244">
        <v>1.35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198</v>
      </c>
      <c r="AU204" s="250" t="s">
        <v>84</v>
      </c>
      <c r="AV204" s="11" t="s">
        <v>84</v>
      </c>
      <c r="AW204" s="11" t="s">
        <v>6</v>
      </c>
      <c r="AX204" s="11" t="s">
        <v>82</v>
      </c>
      <c r="AY204" s="250" t="s">
        <v>126</v>
      </c>
    </row>
    <row r="205" spans="2:65" s="1" customFormat="1" ht="38.25" customHeight="1">
      <c r="B205" s="46"/>
      <c r="C205" s="221" t="s">
        <v>341</v>
      </c>
      <c r="D205" s="221" t="s">
        <v>129</v>
      </c>
      <c r="E205" s="222" t="s">
        <v>342</v>
      </c>
      <c r="F205" s="223" t="s">
        <v>343</v>
      </c>
      <c r="G205" s="224" t="s">
        <v>196</v>
      </c>
      <c r="H205" s="225">
        <v>5</v>
      </c>
      <c r="I205" s="226"/>
      <c r="J205" s="227">
        <f>ROUND(I205*H205,2)</f>
        <v>0</v>
      </c>
      <c r="K205" s="223" t="s">
        <v>133</v>
      </c>
      <c r="L205" s="72"/>
      <c r="M205" s="228" t="s">
        <v>21</v>
      </c>
      <c r="N205" s="229" t="s">
        <v>45</v>
      </c>
      <c r="O205" s="47"/>
      <c r="P205" s="230">
        <f>O205*H205</f>
        <v>0</v>
      </c>
      <c r="Q205" s="230">
        <v>5E-05</v>
      </c>
      <c r="R205" s="230">
        <f>Q205*H205</f>
        <v>0.00025</v>
      </c>
      <c r="S205" s="230">
        <v>0</v>
      </c>
      <c r="T205" s="231">
        <f>S205*H205</f>
        <v>0</v>
      </c>
      <c r="AR205" s="24" t="s">
        <v>282</v>
      </c>
      <c r="AT205" s="24" t="s">
        <v>129</v>
      </c>
      <c r="AU205" s="24" t="s">
        <v>84</v>
      </c>
      <c r="AY205" s="24" t="s">
        <v>126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82</v>
      </c>
      <c r="BK205" s="232">
        <f>ROUND(I205*H205,2)</f>
        <v>0</v>
      </c>
      <c r="BL205" s="24" t="s">
        <v>282</v>
      </c>
      <c r="BM205" s="24" t="s">
        <v>344</v>
      </c>
    </row>
    <row r="206" spans="2:51" s="14" customFormat="1" ht="13.5">
      <c r="B206" s="273"/>
      <c r="C206" s="274"/>
      <c r="D206" s="233" t="s">
        <v>198</v>
      </c>
      <c r="E206" s="275" t="s">
        <v>21</v>
      </c>
      <c r="F206" s="276" t="s">
        <v>293</v>
      </c>
      <c r="G206" s="274"/>
      <c r="H206" s="275" t="s">
        <v>21</v>
      </c>
      <c r="I206" s="277"/>
      <c r="J206" s="274"/>
      <c r="K206" s="274"/>
      <c r="L206" s="278"/>
      <c r="M206" s="279"/>
      <c r="N206" s="280"/>
      <c r="O206" s="280"/>
      <c r="P206" s="280"/>
      <c r="Q206" s="280"/>
      <c r="R206" s="280"/>
      <c r="S206" s="280"/>
      <c r="T206" s="281"/>
      <c r="AT206" s="282" t="s">
        <v>198</v>
      </c>
      <c r="AU206" s="282" t="s">
        <v>84</v>
      </c>
      <c r="AV206" s="14" t="s">
        <v>82</v>
      </c>
      <c r="AW206" s="14" t="s">
        <v>37</v>
      </c>
      <c r="AX206" s="14" t="s">
        <v>74</v>
      </c>
      <c r="AY206" s="282" t="s">
        <v>126</v>
      </c>
    </row>
    <row r="207" spans="2:51" s="11" customFormat="1" ht="13.5">
      <c r="B207" s="240"/>
      <c r="C207" s="241"/>
      <c r="D207" s="233" t="s">
        <v>198</v>
      </c>
      <c r="E207" s="242" t="s">
        <v>21</v>
      </c>
      <c r="F207" s="243" t="s">
        <v>345</v>
      </c>
      <c r="G207" s="241"/>
      <c r="H207" s="244">
        <v>1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198</v>
      </c>
      <c r="AU207" s="250" t="s">
        <v>84</v>
      </c>
      <c r="AV207" s="11" t="s">
        <v>84</v>
      </c>
      <c r="AW207" s="11" t="s">
        <v>37</v>
      </c>
      <c r="AX207" s="11" t="s">
        <v>74</v>
      </c>
      <c r="AY207" s="250" t="s">
        <v>126</v>
      </c>
    </row>
    <row r="208" spans="2:51" s="11" customFormat="1" ht="13.5">
      <c r="B208" s="240"/>
      <c r="C208" s="241"/>
      <c r="D208" s="233" t="s">
        <v>198</v>
      </c>
      <c r="E208" s="242" t="s">
        <v>21</v>
      </c>
      <c r="F208" s="243" t="s">
        <v>346</v>
      </c>
      <c r="G208" s="241"/>
      <c r="H208" s="244">
        <v>1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198</v>
      </c>
      <c r="AU208" s="250" t="s">
        <v>84</v>
      </c>
      <c r="AV208" s="11" t="s">
        <v>84</v>
      </c>
      <c r="AW208" s="11" t="s">
        <v>37</v>
      </c>
      <c r="AX208" s="11" t="s">
        <v>74</v>
      </c>
      <c r="AY208" s="250" t="s">
        <v>126</v>
      </c>
    </row>
    <row r="209" spans="2:51" s="11" customFormat="1" ht="13.5">
      <c r="B209" s="240"/>
      <c r="C209" s="241"/>
      <c r="D209" s="233" t="s">
        <v>198</v>
      </c>
      <c r="E209" s="242" t="s">
        <v>21</v>
      </c>
      <c r="F209" s="243" t="s">
        <v>347</v>
      </c>
      <c r="G209" s="241"/>
      <c r="H209" s="244">
        <v>1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198</v>
      </c>
      <c r="AU209" s="250" t="s">
        <v>84</v>
      </c>
      <c r="AV209" s="11" t="s">
        <v>84</v>
      </c>
      <c r="AW209" s="11" t="s">
        <v>37</v>
      </c>
      <c r="AX209" s="11" t="s">
        <v>74</v>
      </c>
      <c r="AY209" s="250" t="s">
        <v>126</v>
      </c>
    </row>
    <row r="210" spans="2:51" s="11" customFormat="1" ht="13.5">
      <c r="B210" s="240"/>
      <c r="C210" s="241"/>
      <c r="D210" s="233" t="s">
        <v>198</v>
      </c>
      <c r="E210" s="242" t="s">
        <v>21</v>
      </c>
      <c r="F210" s="243" t="s">
        <v>348</v>
      </c>
      <c r="G210" s="241"/>
      <c r="H210" s="244">
        <v>1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198</v>
      </c>
      <c r="AU210" s="250" t="s">
        <v>84</v>
      </c>
      <c r="AV210" s="11" t="s">
        <v>84</v>
      </c>
      <c r="AW210" s="11" t="s">
        <v>37</v>
      </c>
      <c r="AX210" s="11" t="s">
        <v>74</v>
      </c>
      <c r="AY210" s="250" t="s">
        <v>126</v>
      </c>
    </row>
    <row r="211" spans="2:51" s="11" customFormat="1" ht="13.5">
      <c r="B211" s="240"/>
      <c r="C211" s="241"/>
      <c r="D211" s="233" t="s">
        <v>198</v>
      </c>
      <c r="E211" s="242" t="s">
        <v>21</v>
      </c>
      <c r="F211" s="243" t="s">
        <v>349</v>
      </c>
      <c r="G211" s="241"/>
      <c r="H211" s="244">
        <v>1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198</v>
      </c>
      <c r="AU211" s="250" t="s">
        <v>84</v>
      </c>
      <c r="AV211" s="11" t="s">
        <v>84</v>
      </c>
      <c r="AW211" s="11" t="s">
        <v>37</v>
      </c>
      <c r="AX211" s="11" t="s">
        <v>74</v>
      </c>
      <c r="AY211" s="250" t="s">
        <v>126</v>
      </c>
    </row>
    <row r="212" spans="2:51" s="12" customFormat="1" ht="13.5">
      <c r="B212" s="251"/>
      <c r="C212" s="252"/>
      <c r="D212" s="233" t="s">
        <v>198</v>
      </c>
      <c r="E212" s="253" t="s">
        <v>21</v>
      </c>
      <c r="F212" s="254" t="s">
        <v>221</v>
      </c>
      <c r="G212" s="252"/>
      <c r="H212" s="255">
        <v>5</v>
      </c>
      <c r="I212" s="256"/>
      <c r="J212" s="252"/>
      <c r="K212" s="252"/>
      <c r="L212" s="257"/>
      <c r="M212" s="258"/>
      <c r="N212" s="259"/>
      <c r="O212" s="259"/>
      <c r="P212" s="259"/>
      <c r="Q212" s="259"/>
      <c r="R212" s="259"/>
      <c r="S212" s="259"/>
      <c r="T212" s="260"/>
      <c r="AT212" s="261" t="s">
        <v>198</v>
      </c>
      <c r="AU212" s="261" t="s">
        <v>84</v>
      </c>
      <c r="AV212" s="12" t="s">
        <v>146</v>
      </c>
      <c r="AW212" s="12" t="s">
        <v>37</v>
      </c>
      <c r="AX212" s="12" t="s">
        <v>74</v>
      </c>
      <c r="AY212" s="261" t="s">
        <v>126</v>
      </c>
    </row>
    <row r="213" spans="2:51" s="13" customFormat="1" ht="13.5">
      <c r="B213" s="262"/>
      <c r="C213" s="263"/>
      <c r="D213" s="233" t="s">
        <v>198</v>
      </c>
      <c r="E213" s="264" t="s">
        <v>21</v>
      </c>
      <c r="F213" s="265" t="s">
        <v>222</v>
      </c>
      <c r="G213" s="263"/>
      <c r="H213" s="266">
        <v>5</v>
      </c>
      <c r="I213" s="267"/>
      <c r="J213" s="263"/>
      <c r="K213" s="263"/>
      <c r="L213" s="268"/>
      <c r="M213" s="269"/>
      <c r="N213" s="270"/>
      <c r="O213" s="270"/>
      <c r="P213" s="270"/>
      <c r="Q213" s="270"/>
      <c r="R213" s="270"/>
      <c r="S213" s="270"/>
      <c r="T213" s="271"/>
      <c r="AT213" s="272" t="s">
        <v>198</v>
      </c>
      <c r="AU213" s="272" t="s">
        <v>84</v>
      </c>
      <c r="AV213" s="13" t="s">
        <v>152</v>
      </c>
      <c r="AW213" s="13" t="s">
        <v>37</v>
      </c>
      <c r="AX213" s="13" t="s">
        <v>82</v>
      </c>
      <c r="AY213" s="272" t="s">
        <v>126</v>
      </c>
    </row>
    <row r="214" spans="2:65" s="1" customFormat="1" ht="16.5" customHeight="1">
      <c r="B214" s="46"/>
      <c r="C214" s="283" t="s">
        <v>350</v>
      </c>
      <c r="D214" s="283" t="s">
        <v>335</v>
      </c>
      <c r="E214" s="284" t="s">
        <v>336</v>
      </c>
      <c r="F214" s="285" t="s">
        <v>337</v>
      </c>
      <c r="G214" s="286" t="s">
        <v>196</v>
      </c>
      <c r="H214" s="287">
        <v>5.4</v>
      </c>
      <c r="I214" s="288"/>
      <c r="J214" s="289">
        <f>ROUND(I214*H214,2)</f>
        <v>0</v>
      </c>
      <c r="K214" s="285" t="s">
        <v>133</v>
      </c>
      <c r="L214" s="290"/>
      <c r="M214" s="291" t="s">
        <v>21</v>
      </c>
      <c r="N214" s="292" t="s">
        <v>45</v>
      </c>
      <c r="O214" s="47"/>
      <c r="P214" s="230">
        <f>O214*H214</f>
        <v>0</v>
      </c>
      <c r="Q214" s="230">
        <v>0.0128</v>
      </c>
      <c r="R214" s="230">
        <f>Q214*H214</f>
        <v>0.06912000000000001</v>
      </c>
      <c r="S214" s="230">
        <v>0</v>
      </c>
      <c r="T214" s="231">
        <f>S214*H214</f>
        <v>0</v>
      </c>
      <c r="AR214" s="24" t="s">
        <v>338</v>
      </c>
      <c r="AT214" s="24" t="s">
        <v>335</v>
      </c>
      <c r="AU214" s="24" t="s">
        <v>84</v>
      </c>
      <c r="AY214" s="24" t="s">
        <v>126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82</v>
      </c>
      <c r="BK214" s="232">
        <f>ROUND(I214*H214,2)</f>
        <v>0</v>
      </c>
      <c r="BL214" s="24" t="s">
        <v>282</v>
      </c>
      <c r="BM214" s="24" t="s">
        <v>351</v>
      </c>
    </row>
    <row r="215" spans="2:51" s="11" customFormat="1" ht="13.5">
      <c r="B215" s="240"/>
      <c r="C215" s="241"/>
      <c r="D215" s="233" t="s">
        <v>198</v>
      </c>
      <c r="E215" s="241"/>
      <c r="F215" s="243" t="s">
        <v>352</v>
      </c>
      <c r="G215" s="241"/>
      <c r="H215" s="244">
        <v>5.4</v>
      </c>
      <c r="I215" s="245"/>
      <c r="J215" s="241"/>
      <c r="K215" s="241"/>
      <c r="L215" s="246"/>
      <c r="M215" s="247"/>
      <c r="N215" s="248"/>
      <c r="O215" s="248"/>
      <c r="P215" s="248"/>
      <c r="Q215" s="248"/>
      <c r="R215" s="248"/>
      <c r="S215" s="248"/>
      <c r="T215" s="249"/>
      <c r="AT215" s="250" t="s">
        <v>198</v>
      </c>
      <c r="AU215" s="250" t="s">
        <v>84</v>
      </c>
      <c r="AV215" s="11" t="s">
        <v>84</v>
      </c>
      <c r="AW215" s="11" t="s">
        <v>6</v>
      </c>
      <c r="AX215" s="11" t="s">
        <v>82</v>
      </c>
      <c r="AY215" s="250" t="s">
        <v>126</v>
      </c>
    </row>
    <row r="216" spans="2:65" s="1" customFormat="1" ht="38.25" customHeight="1">
      <c r="B216" s="46"/>
      <c r="C216" s="221" t="s">
        <v>353</v>
      </c>
      <c r="D216" s="221" t="s">
        <v>129</v>
      </c>
      <c r="E216" s="222" t="s">
        <v>354</v>
      </c>
      <c r="F216" s="223" t="s">
        <v>355</v>
      </c>
      <c r="G216" s="224" t="s">
        <v>196</v>
      </c>
      <c r="H216" s="225">
        <v>20</v>
      </c>
      <c r="I216" s="226"/>
      <c r="J216" s="227">
        <f>ROUND(I216*H216,2)</f>
        <v>0</v>
      </c>
      <c r="K216" s="223" t="s">
        <v>133</v>
      </c>
      <c r="L216" s="72"/>
      <c r="M216" s="228" t="s">
        <v>21</v>
      </c>
      <c r="N216" s="229" t="s">
        <v>45</v>
      </c>
      <c r="O216" s="47"/>
      <c r="P216" s="230">
        <f>O216*H216</f>
        <v>0</v>
      </c>
      <c r="Q216" s="230">
        <v>5E-05</v>
      </c>
      <c r="R216" s="230">
        <f>Q216*H216</f>
        <v>0.001</v>
      </c>
      <c r="S216" s="230">
        <v>0</v>
      </c>
      <c r="T216" s="231">
        <f>S216*H216</f>
        <v>0</v>
      </c>
      <c r="AR216" s="24" t="s">
        <v>282</v>
      </c>
      <c r="AT216" s="24" t="s">
        <v>129</v>
      </c>
      <c r="AU216" s="24" t="s">
        <v>84</v>
      </c>
      <c r="AY216" s="24" t="s">
        <v>126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82</v>
      </c>
      <c r="BK216" s="232">
        <f>ROUND(I216*H216,2)</f>
        <v>0</v>
      </c>
      <c r="BL216" s="24" t="s">
        <v>282</v>
      </c>
      <c r="BM216" s="24" t="s">
        <v>356</v>
      </c>
    </row>
    <row r="217" spans="2:51" s="14" customFormat="1" ht="13.5">
      <c r="B217" s="273"/>
      <c r="C217" s="274"/>
      <c r="D217" s="233" t="s">
        <v>198</v>
      </c>
      <c r="E217" s="275" t="s">
        <v>21</v>
      </c>
      <c r="F217" s="276" t="s">
        <v>293</v>
      </c>
      <c r="G217" s="274"/>
      <c r="H217" s="275" t="s">
        <v>21</v>
      </c>
      <c r="I217" s="277"/>
      <c r="J217" s="274"/>
      <c r="K217" s="274"/>
      <c r="L217" s="278"/>
      <c r="M217" s="279"/>
      <c r="N217" s="280"/>
      <c r="O217" s="280"/>
      <c r="P217" s="280"/>
      <c r="Q217" s="280"/>
      <c r="R217" s="280"/>
      <c r="S217" s="280"/>
      <c r="T217" s="281"/>
      <c r="AT217" s="282" t="s">
        <v>198</v>
      </c>
      <c r="AU217" s="282" t="s">
        <v>84</v>
      </c>
      <c r="AV217" s="14" t="s">
        <v>82</v>
      </c>
      <c r="AW217" s="14" t="s">
        <v>37</v>
      </c>
      <c r="AX217" s="14" t="s">
        <v>74</v>
      </c>
      <c r="AY217" s="282" t="s">
        <v>126</v>
      </c>
    </row>
    <row r="218" spans="2:51" s="11" customFormat="1" ht="13.5">
      <c r="B218" s="240"/>
      <c r="C218" s="241"/>
      <c r="D218" s="233" t="s">
        <v>198</v>
      </c>
      <c r="E218" s="242" t="s">
        <v>21</v>
      </c>
      <c r="F218" s="243" t="s">
        <v>357</v>
      </c>
      <c r="G218" s="241"/>
      <c r="H218" s="244">
        <v>4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198</v>
      </c>
      <c r="AU218" s="250" t="s">
        <v>84</v>
      </c>
      <c r="AV218" s="11" t="s">
        <v>84</v>
      </c>
      <c r="AW218" s="11" t="s">
        <v>37</v>
      </c>
      <c r="AX218" s="11" t="s">
        <v>74</v>
      </c>
      <c r="AY218" s="250" t="s">
        <v>126</v>
      </c>
    </row>
    <row r="219" spans="2:51" s="11" customFormat="1" ht="13.5">
      <c r="B219" s="240"/>
      <c r="C219" s="241"/>
      <c r="D219" s="233" t="s">
        <v>198</v>
      </c>
      <c r="E219" s="242" t="s">
        <v>21</v>
      </c>
      <c r="F219" s="243" t="s">
        <v>358</v>
      </c>
      <c r="G219" s="241"/>
      <c r="H219" s="244">
        <v>4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198</v>
      </c>
      <c r="AU219" s="250" t="s">
        <v>84</v>
      </c>
      <c r="AV219" s="11" t="s">
        <v>84</v>
      </c>
      <c r="AW219" s="11" t="s">
        <v>37</v>
      </c>
      <c r="AX219" s="11" t="s">
        <v>74</v>
      </c>
      <c r="AY219" s="250" t="s">
        <v>126</v>
      </c>
    </row>
    <row r="220" spans="2:51" s="11" customFormat="1" ht="13.5">
      <c r="B220" s="240"/>
      <c r="C220" s="241"/>
      <c r="D220" s="233" t="s">
        <v>198</v>
      </c>
      <c r="E220" s="242" t="s">
        <v>21</v>
      </c>
      <c r="F220" s="243" t="s">
        <v>359</v>
      </c>
      <c r="G220" s="241"/>
      <c r="H220" s="244">
        <v>4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198</v>
      </c>
      <c r="AU220" s="250" t="s">
        <v>84</v>
      </c>
      <c r="AV220" s="11" t="s">
        <v>84</v>
      </c>
      <c r="AW220" s="11" t="s">
        <v>37</v>
      </c>
      <c r="AX220" s="11" t="s">
        <v>74</v>
      </c>
      <c r="AY220" s="250" t="s">
        <v>126</v>
      </c>
    </row>
    <row r="221" spans="2:51" s="11" customFormat="1" ht="13.5">
      <c r="B221" s="240"/>
      <c r="C221" s="241"/>
      <c r="D221" s="233" t="s">
        <v>198</v>
      </c>
      <c r="E221" s="242" t="s">
        <v>21</v>
      </c>
      <c r="F221" s="243" t="s">
        <v>360</v>
      </c>
      <c r="G221" s="241"/>
      <c r="H221" s="244">
        <v>4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198</v>
      </c>
      <c r="AU221" s="250" t="s">
        <v>84</v>
      </c>
      <c r="AV221" s="11" t="s">
        <v>84</v>
      </c>
      <c r="AW221" s="11" t="s">
        <v>37</v>
      </c>
      <c r="AX221" s="11" t="s">
        <v>74</v>
      </c>
      <c r="AY221" s="250" t="s">
        <v>126</v>
      </c>
    </row>
    <row r="222" spans="2:51" s="11" customFormat="1" ht="13.5">
      <c r="B222" s="240"/>
      <c r="C222" s="241"/>
      <c r="D222" s="233" t="s">
        <v>198</v>
      </c>
      <c r="E222" s="242" t="s">
        <v>21</v>
      </c>
      <c r="F222" s="243" t="s">
        <v>361</v>
      </c>
      <c r="G222" s="241"/>
      <c r="H222" s="244">
        <v>4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198</v>
      </c>
      <c r="AU222" s="250" t="s">
        <v>84</v>
      </c>
      <c r="AV222" s="11" t="s">
        <v>84</v>
      </c>
      <c r="AW222" s="11" t="s">
        <v>37</v>
      </c>
      <c r="AX222" s="11" t="s">
        <v>74</v>
      </c>
      <c r="AY222" s="250" t="s">
        <v>126</v>
      </c>
    </row>
    <row r="223" spans="2:51" s="12" customFormat="1" ht="13.5">
      <c r="B223" s="251"/>
      <c r="C223" s="252"/>
      <c r="D223" s="233" t="s">
        <v>198</v>
      </c>
      <c r="E223" s="253" t="s">
        <v>21</v>
      </c>
      <c r="F223" s="254" t="s">
        <v>221</v>
      </c>
      <c r="G223" s="252"/>
      <c r="H223" s="255">
        <v>20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AT223" s="261" t="s">
        <v>198</v>
      </c>
      <c r="AU223" s="261" t="s">
        <v>84</v>
      </c>
      <c r="AV223" s="12" t="s">
        <v>146</v>
      </c>
      <c r="AW223" s="12" t="s">
        <v>37</v>
      </c>
      <c r="AX223" s="12" t="s">
        <v>74</v>
      </c>
      <c r="AY223" s="261" t="s">
        <v>126</v>
      </c>
    </row>
    <row r="224" spans="2:51" s="13" customFormat="1" ht="13.5">
      <c r="B224" s="262"/>
      <c r="C224" s="263"/>
      <c r="D224" s="233" t="s">
        <v>198</v>
      </c>
      <c r="E224" s="264" t="s">
        <v>21</v>
      </c>
      <c r="F224" s="265" t="s">
        <v>222</v>
      </c>
      <c r="G224" s="263"/>
      <c r="H224" s="266">
        <v>20</v>
      </c>
      <c r="I224" s="267"/>
      <c r="J224" s="263"/>
      <c r="K224" s="263"/>
      <c r="L224" s="268"/>
      <c r="M224" s="269"/>
      <c r="N224" s="270"/>
      <c r="O224" s="270"/>
      <c r="P224" s="270"/>
      <c r="Q224" s="270"/>
      <c r="R224" s="270"/>
      <c r="S224" s="270"/>
      <c r="T224" s="271"/>
      <c r="AT224" s="272" t="s">
        <v>198</v>
      </c>
      <c r="AU224" s="272" t="s">
        <v>84</v>
      </c>
      <c r="AV224" s="13" t="s">
        <v>152</v>
      </c>
      <c r="AW224" s="13" t="s">
        <v>37</v>
      </c>
      <c r="AX224" s="13" t="s">
        <v>82</v>
      </c>
      <c r="AY224" s="272" t="s">
        <v>126</v>
      </c>
    </row>
    <row r="225" spans="2:65" s="1" customFormat="1" ht="16.5" customHeight="1">
      <c r="B225" s="46"/>
      <c r="C225" s="283" t="s">
        <v>362</v>
      </c>
      <c r="D225" s="283" t="s">
        <v>335</v>
      </c>
      <c r="E225" s="284" t="s">
        <v>336</v>
      </c>
      <c r="F225" s="285" t="s">
        <v>337</v>
      </c>
      <c r="G225" s="286" t="s">
        <v>196</v>
      </c>
      <c r="H225" s="287">
        <v>21.6</v>
      </c>
      <c r="I225" s="288"/>
      <c r="J225" s="289">
        <f>ROUND(I225*H225,2)</f>
        <v>0</v>
      </c>
      <c r="K225" s="285" t="s">
        <v>133</v>
      </c>
      <c r="L225" s="290"/>
      <c r="M225" s="291" t="s">
        <v>21</v>
      </c>
      <c r="N225" s="292" t="s">
        <v>45</v>
      </c>
      <c r="O225" s="47"/>
      <c r="P225" s="230">
        <f>O225*H225</f>
        <v>0</v>
      </c>
      <c r="Q225" s="230">
        <v>0.0128</v>
      </c>
      <c r="R225" s="230">
        <f>Q225*H225</f>
        <v>0.27648000000000006</v>
      </c>
      <c r="S225" s="230">
        <v>0</v>
      </c>
      <c r="T225" s="231">
        <f>S225*H225</f>
        <v>0</v>
      </c>
      <c r="AR225" s="24" t="s">
        <v>338</v>
      </c>
      <c r="AT225" s="24" t="s">
        <v>335</v>
      </c>
      <c r="AU225" s="24" t="s">
        <v>84</v>
      </c>
      <c r="AY225" s="24" t="s">
        <v>126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4" t="s">
        <v>82</v>
      </c>
      <c r="BK225" s="232">
        <f>ROUND(I225*H225,2)</f>
        <v>0</v>
      </c>
      <c r="BL225" s="24" t="s">
        <v>282</v>
      </c>
      <c r="BM225" s="24" t="s">
        <v>363</v>
      </c>
    </row>
    <row r="226" spans="2:51" s="11" customFormat="1" ht="13.5">
      <c r="B226" s="240"/>
      <c r="C226" s="241"/>
      <c r="D226" s="233" t="s">
        <v>198</v>
      </c>
      <c r="E226" s="241"/>
      <c r="F226" s="243" t="s">
        <v>364</v>
      </c>
      <c r="G226" s="241"/>
      <c r="H226" s="244">
        <v>21.6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198</v>
      </c>
      <c r="AU226" s="250" t="s">
        <v>84</v>
      </c>
      <c r="AV226" s="11" t="s">
        <v>84</v>
      </c>
      <c r="AW226" s="11" t="s">
        <v>6</v>
      </c>
      <c r="AX226" s="11" t="s">
        <v>82</v>
      </c>
      <c r="AY226" s="250" t="s">
        <v>126</v>
      </c>
    </row>
    <row r="227" spans="2:65" s="1" customFormat="1" ht="16.5" customHeight="1">
      <c r="B227" s="46"/>
      <c r="C227" s="221" t="s">
        <v>365</v>
      </c>
      <c r="D227" s="221" t="s">
        <v>129</v>
      </c>
      <c r="E227" s="222" t="s">
        <v>366</v>
      </c>
      <c r="F227" s="223" t="s">
        <v>367</v>
      </c>
      <c r="G227" s="224" t="s">
        <v>291</v>
      </c>
      <c r="H227" s="225">
        <v>10</v>
      </c>
      <c r="I227" s="226"/>
      <c r="J227" s="227">
        <f>ROUND(I227*H227,2)</f>
        <v>0</v>
      </c>
      <c r="K227" s="223" t="s">
        <v>133</v>
      </c>
      <c r="L227" s="72"/>
      <c r="M227" s="228" t="s">
        <v>21</v>
      </c>
      <c r="N227" s="229" t="s">
        <v>45</v>
      </c>
      <c r="O227" s="47"/>
      <c r="P227" s="230">
        <f>O227*H227</f>
        <v>0</v>
      </c>
      <c r="Q227" s="230">
        <v>0.00544</v>
      </c>
      <c r="R227" s="230">
        <f>Q227*H227</f>
        <v>0.054400000000000004</v>
      </c>
      <c r="S227" s="230">
        <v>0</v>
      </c>
      <c r="T227" s="231">
        <f>S227*H227</f>
        <v>0</v>
      </c>
      <c r="AR227" s="24" t="s">
        <v>282</v>
      </c>
      <c r="AT227" s="24" t="s">
        <v>129</v>
      </c>
      <c r="AU227" s="24" t="s">
        <v>84</v>
      </c>
      <c r="AY227" s="24" t="s">
        <v>126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82</v>
      </c>
      <c r="BK227" s="232">
        <f>ROUND(I227*H227,2)</f>
        <v>0</v>
      </c>
      <c r="BL227" s="24" t="s">
        <v>282</v>
      </c>
      <c r="BM227" s="24" t="s">
        <v>368</v>
      </c>
    </row>
    <row r="228" spans="2:65" s="1" customFormat="1" ht="16.5" customHeight="1">
      <c r="B228" s="46"/>
      <c r="C228" s="221" t="s">
        <v>369</v>
      </c>
      <c r="D228" s="221" t="s">
        <v>129</v>
      </c>
      <c r="E228" s="222" t="s">
        <v>370</v>
      </c>
      <c r="F228" s="223" t="s">
        <v>371</v>
      </c>
      <c r="G228" s="224" t="s">
        <v>196</v>
      </c>
      <c r="H228" s="225">
        <v>432.76</v>
      </c>
      <c r="I228" s="226"/>
      <c r="J228" s="227">
        <f>ROUND(I228*H228,2)</f>
        <v>0</v>
      </c>
      <c r="K228" s="223" t="s">
        <v>133</v>
      </c>
      <c r="L228" s="72"/>
      <c r="M228" s="228" t="s">
        <v>21</v>
      </c>
      <c r="N228" s="229" t="s">
        <v>45</v>
      </c>
      <c r="O228" s="47"/>
      <c r="P228" s="230">
        <f>O228*H228</f>
        <v>0</v>
      </c>
      <c r="Q228" s="230">
        <v>0.0002</v>
      </c>
      <c r="R228" s="230">
        <f>Q228*H228</f>
        <v>0.086552</v>
      </c>
      <c r="S228" s="230">
        <v>0</v>
      </c>
      <c r="T228" s="231">
        <f>S228*H228</f>
        <v>0</v>
      </c>
      <c r="AR228" s="24" t="s">
        <v>282</v>
      </c>
      <c r="AT228" s="24" t="s">
        <v>129</v>
      </c>
      <c r="AU228" s="24" t="s">
        <v>84</v>
      </c>
      <c r="AY228" s="24" t="s">
        <v>126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82</v>
      </c>
      <c r="BK228" s="232">
        <f>ROUND(I228*H228,2)</f>
        <v>0</v>
      </c>
      <c r="BL228" s="24" t="s">
        <v>282</v>
      </c>
      <c r="BM228" s="24" t="s">
        <v>372</v>
      </c>
    </row>
    <row r="229" spans="2:51" s="11" customFormat="1" ht="13.5">
      <c r="B229" s="240"/>
      <c r="C229" s="241"/>
      <c r="D229" s="233" t="s">
        <v>198</v>
      </c>
      <c r="E229" s="242" t="s">
        <v>21</v>
      </c>
      <c r="F229" s="243" t="s">
        <v>216</v>
      </c>
      <c r="G229" s="241"/>
      <c r="H229" s="244">
        <v>70.83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198</v>
      </c>
      <c r="AU229" s="250" t="s">
        <v>84</v>
      </c>
      <c r="AV229" s="11" t="s">
        <v>84</v>
      </c>
      <c r="AW229" s="11" t="s">
        <v>37</v>
      </c>
      <c r="AX229" s="11" t="s">
        <v>74</v>
      </c>
      <c r="AY229" s="250" t="s">
        <v>126</v>
      </c>
    </row>
    <row r="230" spans="2:51" s="11" customFormat="1" ht="13.5">
      <c r="B230" s="240"/>
      <c r="C230" s="241"/>
      <c r="D230" s="233" t="s">
        <v>198</v>
      </c>
      <c r="E230" s="242" t="s">
        <v>21</v>
      </c>
      <c r="F230" s="243" t="s">
        <v>217</v>
      </c>
      <c r="G230" s="241"/>
      <c r="H230" s="244">
        <v>68.21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198</v>
      </c>
      <c r="AU230" s="250" t="s">
        <v>84</v>
      </c>
      <c r="AV230" s="11" t="s">
        <v>84</v>
      </c>
      <c r="AW230" s="11" t="s">
        <v>37</v>
      </c>
      <c r="AX230" s="11" t="s">
        <v>74</v>
      </c>
      <c r="AY230" s="250" t="s">
        <v>126</v>
      </c>
    </row>
    <row r="231" spans="2:51" s="11" customFormat="1" ht="13.5">
      <c r="B231" s="240"/>
      <c r="C231" s="241"/>
      <c r="D231" s="233" t="s">
        <v>198</v>
      </c>
      <c r="E231" s="242" t="s">
        <v>21</v>
      </c>
      <c r="F231" s="243" t="s">
        <v>218</v>
      </c>
      <c r="G231" s="241"/>
      <c r="H231" s="244">
        <v>93.82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198</v>
      </c>
      <c r="AU231" s="250" t="s">
        <v>84</v>
      </c>
      <c r="AV231" s="11" t="s">
        <v>84</v>
      </c>
      <c r="AW231" s="11" t="s">
        <v>37</v>
      </c>
      <c r="AX231" s="11" t="s">
        <v>74</v>
      </c>
      <c r="AY231" s="250" t="s">
        <v>126</v>
      </c>
    </row>
    <row r="232" spans="2:51" s="11" customFormat="1" ht="13.5">
      <c r="B232" s="240"/>
      <c r="C232" s="241"/>
      <c r="D232" s="233" t="s">
        <v>198</v>
      </c>
      <c r="E232" s="242" t="s">
        <v>21</v>
      </c>
      <c r="F232" s="243" t="s">
        <v>219</v>
      </c>
      <c r="G232" s="241"/>
      <c r="H232" s="244">
        <v>69.9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198</v>
      </c>
      <c r="AU232" s="250" t="s">
        <v>84</v>
      </c>
      <c r="AV232" s="11" t="s">
        <v>84</v>
      </c>
      <c r="AW232" s="11" t="s">
        <v>37</v>
      </c>
      <c r="AX232" s="11" t="s">
        <v>74</v>
      </c>
      <c r="AY232" s="250" t="s">
        <v>126</v>
      </c>
    </row>
    <row r="233" spans="2:51" s="11" customFormat="1" ht="13.5">
      <c r="B233" s="240"/>
      <c r="C233" s="241"/>
      <c r="D233" s="233" t="s">
        <v>198</v>
      </c>
      <c r="E233" s="242" t="s">
        <v>21</v>
      </c>
      <c r="F233" s="243" t="s">
        <v>220</v>
      </c>
      <c r="G233" s="241"/>
      <c r="H233" s="244">
        <v>130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198</v>
      </c>
      <c r="AU233" s="250" t="s">
        <v>84</v>
      </c>
      <c r="AV233" s="11" t="s">
        <v>84</v>
      </c>
      <c r="AW233" s="11" t="s">
        <v>37</v>
      </c>
      <c r="AX233" s="11" t="s">
        <v>74</v>
      </c>
      <c r="AY233" s="250" t="s">
        <v>126</v>
      </c>
    </row>
    <row r="234" spans="2:51" s="12" customFormat="1" ht="13.5">
      <c r="B234" s="251"/>
      <c r="C234" s="252"/>
      <c r="D234" s="233" t="s">
        <v>198</v>
      </c>
      <c r="E234" s="253" t="s">
        <v>21</v>
      </c>
      <c r="F234" s="254" t="s">
        <v>221</v>
      </c>
      <c r="G234" s="252"/>
      <c r="H234" s="255">
        <v>432.76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AT234" s="261" t="s">
        <v>198</v>
      </c>
      <c r="AU234" s="261" t="s">
        <v>84</v>
      </c>
      <c r="AV234" s="12" t="s">
        <v>146</v>
      </c>
      <c r="AW234" s="12" t="s">
        <v>37</v>
      </c>
      <c r="AX234" s="12" t="s">
        <v>82</v>
      </c>
      <c r="AY234" s="261" t="s">
        <v>126</v>
      </c>
    </row>
    <row r="235" spans="2:65" s="1" customFormat="1" ht="38.25" customHeight="1">
      <c r="B235" s="46"/>
      <c r="C235" s="221" t="s">
        <v>373</v>
      </c>
      <c r="D235" s="221" t="s">
        <v>129</v>
      </c>
      <c r="E235" s="222" t="s">
        <v>374</v>
      </c>
      <c r="F235" s="223" t="s">
        <v>375</v>
      </c>
      <c r="G235" s="224" t="s">
        <v>245</v>
      </c>
      <c r="H235" s="225">
        <v>6.512</v>
      </c>
      <c r="I235" s="226"/>
      <c r="J235" s="227">
        <f>ROUND(I235*H235,2)</f>
        <v>0</v>
      </c>
      <c r="K235" s="223" t="s">
        <v>133</v>
      </c>
      <c r="L235" s="72"/>
      <c r="M235" s="228" t="s">
        <v>21</v>
      </c>
      <c r="N235" s="229" t="s">
        <v>45</v>
      </c>
      <c r="O235" s="47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AR235" s="24" t="s">
        <v>282</v>
      </c>
      <c r="AT235" s="24" t="s">
        <v>129</v>
      </c>
      <c r="AU235" s="24" t="s">
        <v>84</v>
      </c>
      <c r="AY235" s="24" t="s">
        <v>126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24" t="s">
        <v>82</v>
      </c>
      <c r="BK235" s="232">
        <f>ROUND(I235*H235,2)</f>
        <v>0</v>
      </c>
      <c r="BL235" s="24" t="s">
        <v>282</v>
      </c>
      <c r="BM235" s="24" t="s">
        <v>376</v>
      </c>
    </row>
    <row r="236" spans="2:65" s="1" customFormat="1" ht="38.25" customHeight="1">
      <c r="B236" s="46"/>
      <c r="C236" s="221" t="s">
        <v>377</v>
      </c>
      <c r="D236" s="221" t="s">
        <v>129</v>
      </c>
      <c r="E236" s="222" t="s">
        <v>378</v>
      </c>
      <c r="F236" s="223" t="s">
        <v>379</v>
      </c>
      <c r="G236" s="224" t="s">
        <v>245</v>
      </c>
      <c r="H236" s="225">
        <v>6.512</v>
      </c>
      <c r="I236" s="226"/>
      <c r="J236" s="227">
        <f>ROUND(I236*H236,2)</f>
        <v>0</v>
      </c>
      <c r="K236" s="223" t="s">
        <v>133</v>
      </c>
      <c r="L236" s="72"/>
      <c r="M236" s="228" t="s">
        <v>21</v>
      </c>
      <c r="N236" s="229" t="s">
        <v>45</v>
      </c>
      <c r="O236" s="47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4" t="s">
        <v>282</v>
      </c>
      <c r="AT236" s="24" t="s">
        <v>129</v>
      </c>
      <c r="AU236" s="24" t="s">
        <v>84</v>
      </c>
      <c r="AY236" s="24" t="s">
        <v>126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82</v>
      </c>
      <c r="BK236" s="232">
        <f>ROUND(I236*H236,2)</f>
        <v>0</v>
      </c>
      <c r="BL236" s="24" t="s">
        <v>282</v>
      </c>
      <c r="BM236" s="24" t="s">
        <v>380</v>
      </c>
    </row>
    <row r="237" spans="2:63" s="10" customFormat="1" ht="29.85" customHeight="1">
      <c r="B237" s="205"/>
      <c r="C237" s="206"/>
      <c r="D237" s="207" t="s">
        <v>73</v>
      </c>
      <c r="E237" s="219" t="s">
        <v>381</v>
      </c>
      <c r="F237" s="219" t="s">
        <v>382</v>
      </c>
      <c r="G237" s="206"/>
      <c r="H237" s="206"/>
      <c r="I237" s="209"/>
      <c r="J237" s="220">
        <f>BK237</f>
        <v>0</v>
      </c>
      <c r="K237" s="206"/>
      <c r="L237" s="211"/>
      <c r="M237" s="212"/>
      <c r="N237" s="213"/>
      <c r="O237" s="213"/>
      <c r="P237" s="214">
        <f>SUM(P238:P239)</f>
        <v>0</v>
      </c>
      <c r="Q237" s="213"/>
      <c r="R237" s="214">
        <f>SUM(R238:R239)</f>
        <v>0</v>
      </c>
      <c r="S237" s="213"/>
      <c r="T237" s="215">
        <f>SUM(T238:T239)</f>
        <v>1.5591155</v>
      </c>
      <c r="AR237" s="216" t="s">
        <v>84</v>
      </c>
      <c r="AT237" s="217" t="s">
        <v>73</v>
      </c>
      <c r="AU237" s="217" t="s">
        <v>82</v>
      </c>
      <c r="AY237" s="216" t="s">
        <v>126</v>
      </c>
      <c r="BK237" s="218">
        <f>SUM(BK238:BK239)</f>
        <v>0</v>
      </c>
    </row>
    <row r="238" spans="2:65" s="1" customFormat="1" ht="25.5" customHeight="1">
      <c r="B238" s="46"/>
      <c r="C238" s="221" t="s">
        <v>383</v>
      </c>
      <c r="D238" s="221" t="s">
        <v>129</v>
      </c>
      <c r="E238" s="222" t="s">
        <v>384</v>
      </c>
      <c r="F238" s="223" t="s">
        <v>385</v>
      </c>
      <c r="G238" s="224" t="s">
        <v>196</v>
      </c>
      <c r="H238" s="225">
        <v>49.106</v>
      </c>
      <c r="I238" s="226"/>
      <c r="J238" s="227">
        <f>ROUND(I238*H238,2)</f>
        <v>0</v>
      </c>
      <c r="K238" s="223" t="s">
        <v>133</v>
      </c>
      <c r="L238" s="72"/>
      <c r="M238" s="228" t="s">
        <v>21</v>
      </c>
      <c r="N238" s="229" t="s">
        <v>45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0.03175</v>
      </c>
      <c r="T238" s="231">
        <f>S238*H238</f>
        <v>1.5591155</v>
      </c>
      <c r="AR238" s="24" t="s">
        <v>282</v>
      </c>
      <c r="AT238" s="24" t="s">
        <v>129</v>
      </c>
      <c r="AU238" s="24" t="s">
        <v>84</v>
      </c>
      <c r="AY238" s="24" t="s">
        <v>126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82</v>
      </c>
      <c r="BK238" s="232">
        <f>ROUND(I238*H238,2)</f>
        <v>0</v>
      </c>
      <c r="BL238" s="24" t="s">
        <v>282</v>
      </c>
      <c r="BM238" s="24" t="s">
        <v>386</v>
      </c>
    </row>
    <row r="239" spans="2:51" s="11" customFormat="1" ht="13.5">
      <c r="B239" s="240"/>
      <c r="C239" s="241"/>
      <c r="D239" s="233" t="s">
        <v>198</v>
      </c>
      <c r="E239" s="242" t="s">
        <v>21</v>
      </c>
      <c r="F239" s="243" t="s">
        <v>387</v>
      </c>
      <c r="G239" s="241"/>
      <c r="H239" s="244">
        <v>49.106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198</v>
      </c>
      <c r="AU239" s="250" t="s">
        <v>84</v>
      </c>
      <c r="AV239" s="11" t="s">
        <v>84</v>
      </c>
      <c r="AW239" s="11" t="s">
        <v>37</v>
      </c>
      <c r="AX239" s="11" t="s">
        <v>82</v>
      </c>
      <c r="AY239" s="250" t="s">
        <v>126</v>
      </c>
    </row>
    <row r="240" spans="2:63" s="10" customFormat="1" ht="29.85" customHeight="1">
      <c r="B240" s="205"/>
      <c r="C240" s="206"/>
      <c r="D240" s="207" t="s">
        <v>73</v>
      </c>
      <c r="E240" s="219" t="s">
        <v>388</v>
      </c>
      <c r="F240" s="219" t="s">
        <v>389</v>
      </c>
      <c r="G240" s="206"/>
      <c r="H240" s="206"/>
      <c r="I240" s="209"/>
      <c r="J240" s="220">
        <f>BK240</f>
        <v>0</v>
      </c>
      <c r="K240" s="206"/>
      <c r="L240" s="211"/>
      <c r="M240" s="212"/>
      <c r="N240" s="213"/>
      <c r="O240" s="213"/>
      <c r="P240" s="214">
        <f>SUM(P241:P242)</f>
        <v>0</v>
      </c>
      <c r="Q240" s="213"/>
      <c r="R240" s="214">
        <f>SUM(R241:R242)</f>
        <v>0</v>
      </c>
      <c r="S240" s="213"/>
      <c r="T240" s="215">
        <f>SUM(T241:T242)</f>
        <v>0.028</v>
      </c>
      <c r="AR240" s="216" t="s">
        <v>84</v>
      </c>
      <c r="AT240" s="217" t="s">
        <v>73</v>
      </c>
      <c r="AU240" s="217" t="s">
        <v>82</v>
      </c>
      <c r="AY240" s="216" t="s">
        <v>126</v>
      </c>
      <c r="BK240" s="218">
        <f>SUM(BK241:BK242)</f>
        <v>0</v>
      </c>
    </row>
    <row r="241" spans="2:65" s="1" customFormat="1" ht="38.25" customHeight="1">
      <c r="B241" s="46"/>
      <c r="C241" s="221" t="s">
        <v>338</v>
      </c>
      <c r="D241" s="221" t="s">
        <v>129</v>
      </c>
      <c r="E241" s="222" t="s">
        <v>390</v>
      </c>
      <c r="F241" s="223" t="s">
        <v>391</v>
      </c>
      <c r="G241" s="224" t="s">
        <v>149</v>
      </c>
      <c r="H241" s="225">
        <v>1</v>
      </c>
      <c r="I241" s="226"/>
      <c r="J241" s="227">
        <f>ROUND(I241*H241,2)</f>
        <v>0</v>
      </c>
      <c r="K241" s="223" t="s">
        <v>133</v>
      </c>
      <c r="L241" s="72"/>
      <c r="M241" s="228" t="s">
        <v>21</v>
      </c>
      <c r="N241" s="229" t="s">
        <v>45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0.028</v>
      </c>
      <c r="T241" s="231">
        <f>S241*H241</f>
        <v>0.028</v>
      </c>
      <c r="AR241" s="24" t="s">
        <v>282</v>
      </c>
      <c r="AT241" s="24" t="s">
        <v>129</v>
      </c>
      <c r="AU241" s="24" t="s">
        <v>84</v>
      </c>
      <c r="AY241" s="24" t="s">
        <v>126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82</v>
      </c>
      <c r="BK241" s="232">
        <f>ROUND(I241*H241,2)</f>
        <v>0</v>
      </c>
      <c r="BL241" s="24" t="s">
        <v>282</v>
      </c>
      <c r="BM241" s="24" t="s">
        <v>392</v>
      </c>
    </row>
    <row r="242" spans="2:51" s="11" customFormat="1" ht="13.5">
      <c r="B242" s="240"/>
      <c r="C242" s="241"/>
      <c r="D242" s="233" t="s">
        <v>198</v>
      </c>
      <c r="E242" s="242" t="s">
        <v>21</v>
      </c>
      <c r="F242" s="243" t="s">
        <v>393</v>
      </c>
      <c r="G242" s="241"/>
      <c r="H242" s="244">
        <v>1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198</v>
      </c>
      <c r="AU242" s="250" t="s">
        <v>84</v>
      </c>
      <c r="AV242" s="11" t="s">
        <v>84</v>
      </c>
      <c r="AW242" s="11" t="s">
        <v>37</v>
      </c>
      <c r="AX242" s="11" t="s">
        <v>82</v>
      </c>
      <c r="AY242" s="250" t="s">
        <v>126</v>
      </c>
    </row>
    <row r="243" spans="2:63" s="10" customFormat="1" ht="29.85" customHeight="1">
      <c r="B243" s="205"/>
      <c r="C243" s="206"/>
      <c r="D243" s="207" t="s">
        <v>73</v>
      </c>
      <c r="E243" s="219" t="s">
        <v>394</v>
      </c>
      <c r="F243" s="219" t="s">
        <v>395</v>
      </c>
      <c r="G243" s="206"/>
      <c r="H243" s="206"/>
      <c r="I243" s="209"/>
      <c r="J243" s="220">
        <f>BK243</f>
        <v>0</v>
      </c>
      <c r="K243" s="206"/>
      <c r="L243" s="211"/>
      <c r="M243" s="212"/>
      <c r="N243" s="213"/>
      <c r="O243" s="213"/>
      <c r="P243" s="214">
        <f>SUM(P244:P303)</f>
        <v>0</v>
      </c>
      <c r="Q243" s="213"/>
      <c r="R243" s="214">
        <f>SUM(R244:R303)</f>
        <v>6.441137799999999</v>
      </c>
      <c r="S243" s="213"/>
      <c r="T243" s="215">
        <f>SUM(T244:T303)</f>
        <v>1.7031000000000003</v>
      </c>
      <c r="AR243" s="216" t="s">
        <v>84</v>
      </c>
      <c r="AT243" s="217" t="s">
        <v>73</v>
      </c>
      <c r="AU243" s="217" t="s">
        <v>82</v>
      </c>
      <c r="AY243" s="216" t="s">
        <v>126</v>
      </c>
      <c r="BK243" s="218">
        <f>SUM(BK244:BK303)</f>
        <v>0</v>
      </c>
    </row>
    <row r="244" spans="2:65" s="1" customFormat="1" ht="16.5" customHeight="1">
      <c r="B244" s="46"/>
      <c r="C244" s="221" t="s">
        <v>396</v>
      </c>
      <c r="D244" s="221" t="s">
        <v>129</v>
      </c>
      <c r="E244" s="222" t="s">
        <v>397</v>
      </c>
      <c r="F244" s="223" t="s">
        <v>398</v>
      </c>
      <c r="G244" s="224" t="s">
        <v>196</v>
      </c>
      <c r="H244" s="225">
        <v>432.76</v>
      </c>
      <c r="I244" s="226"/>
      <c r="J244" s="227">
        <f>ROUND(I244*H244,2)</f>
        <v>0</v>
      </c>
      <c r="K244" s="223" t="s">
        <v>133</v>
      </c>
      <c r="L244" s="72"/>
      <c r="M244" s="228" t="s">
        <v>21</v>
      </c>
      <c r="N244" s="229" t="s">
        <v>45</v>
      </c>
      <c r="O244" s="47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AR244" s="24" t="s">
        <v>282</v>
      </c>
      <c r="AT244" s="24" t="s">
        <v>129</v>
      </c>
      <c r="AU244" s="24" t="s">
        <v>84</v>
      </c>
      <c r="AY244" s="24" t="s">
        <v>126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82</v>
      </c>
      <c r="BK244" s="232">
        <f>ROUND(I244*H244,2)</f>
        <v>0</v>
      </c>
      <c r="BL244" s="24" t="s">
        <v>282</v>
      </c>
      <c r="BM244" s="24" t="s">
        <v>399</v>
      </c>
    </row>
    <row r="245" spans="2:51" s="11" customFormat="1" ht="13.5">
      <c r="B245" s="240"/>
      <c r="C245" s="241"/>
      <c r="D245" s="233" t="s">
        <v>198</v>
      </c>
      <c r="E245" s="242" t="s">
        <v>21</v>
      </c>
      <c r="F245" s="243" t="s">
        <v>216</v>
      </c>
      <c r="G245" s="241"/>
      <c r="H245" s="244">
        <v>70.83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198</v>
      </c>
      <c r="AU245" s="250" t="s">
        <v>84</v>
      </c>
      <c r="AV245" s="11" t="s">
        <v>84</v>
      </c>
      <c r="AW245" s="11" t="s">
        <v>37</v>
      </c>
      <c r="AX245" s="11" t="s">
        <v>74</v>
      </c>
      <c r="AY245" s="250" t="s">
        <v>126</v>
      </c>
    </row>
    <row r="246" spans="2:51" s="11" customFormat="1" ht="13.5">
      <c r="B246" s="240"/>
      <c r="C246" s="241"/>
      <c r="D246" s="233" t="s">
        <v>198</v>
      </c>
      <c r="E246" s="242" t="s">
        <v>21</v>
      </c>
      <c r="F246" s="243" t="s">
        <v>217</v>
      </c>
      <c r="G246" s="241"/>
      <c r="H246" s="244">
        <v>68.21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198</v>
      </c>
      <c r="AU246" s="250" t="s">
        <v>84</v>
      </c>
      <c r="AV246" s="11" t="s">
        <v>84</v>
      </c>
      <c r="AW246" s="11" t="s">
        <v>37</v>
      </c>
      <c r="AX246" s="11" t="s">
        <v>74</v>
      </c>
      <c r="AY246" s="250" t="s">
        <v>126</v>
      </c>
    </row>
    <row r="247" spans="2:51" s="11" customFormat="1" ht="13.5">
      <c r="B247" s="240"/>
      <c r="C247" s="241"/>
      <c r="D247" s="233" t="s">
        <v>198</v>
      </c>
      <c r="E247" s="242" t="s">
        <v>21</v>
      </c>
      <c r="F247" s="243" t="s">
        <v>218</v>
      </c>
      <c r="G247" s="241"/>
      <c r="H247" s="244">
        <v>93.82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198</v>
      </c>
      <c r="AU247" s="250" t="s">
        <v>84</v>
      </c>
      <c r="AV247" s="11" t="s">
        <v>84</v>
      </c>
      <c r="AW247" s="11" t="s">
        <v>37</v>
      </c>
      <c r="AX247" s="11" t="s">
        <v>74</v>
      </c>
      <c r="AY247" s="250" t="s">
        <v>126</v>
      </c>
    </row>
    <row r="248" spans="2:51" s="11" customFormat="1" ht="13.5">
      <c r="B248" s="240"/>
      <c r="C248" s="241"/>
      <c r="D248" s="233" t="s">
        <v>198</v>
      </c>
      <c r="E248" s="242" t="s">
        <v>21</v>
      </c>
      <c r="F248" s="243" t="s">
        <v>219</v>
      </c>
      <c r="G248" s="241"/>
      <c r="H248" s="244">
        <v>69.9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198</v>
      </c>
      <c r="AU248" s="250" t="s">
        <v>84</v>
      </c>
      <c r="AV248" s="11" t="s">
        <v>84</v>
      </c>
      <c r="AW248" s="11" t="s">
        <v>37</v>
      </c>
      <c r="AX248" s="11" t="s">
        <v>74</v>
      </c>
      <c r="AY248" s="250" t="s">
        <v>126</v>
      </c>
    </row>
    <row r="249" spans="2:51" s="11" customFormat="1" ht="13.5">
      <c r="B249" s="240"/>
      <c r="C249" s="241"/>
      <c r="D249" s="233" t="s">
        <v>198</v>
      </c>
      <c r="E249" s="242" t="s">
        <v>21</v>
      </c>
      <c r="F249" s="243" t="s">
        <v>220</v>
      </c>
      <c r="G249" s="241"/>
      <c r="H249" s="244">
        <v>130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198</v>
      </c>
      <c r="AU249" s="250" t="s">
        <v>84</v>
      </c>
      <c r="AV249" s="11" t="s">
        <v>84</v>
      </c>
      <c r="AW249" s="11" t="s">
        <v>37</v>
      </c>
      <c r="AX249" s="11" t="s">
        <v>74</v>
      </c>
      <c r="AY249" s="250" t="s">
        <v>126</v>
      </c>
    </row>
    <row r="250" spans="2:51" s="12" customFormat="1" ht="13.5">
      <c r="B250" s="251"/>
      <c r="C250" s="252"/>
      <c r="D250" s="233" t="s">
        <v>198</v>
      </c>
      <c r="E250" s="253" t="s">
        <v>21</v>
      </c>
      <c r="F250" s="254" t="s">
        <v>221</v>
      </c>
      <c r="G250" s="252"/>
      <c r="H250" s="255">
        <v>432.76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AT250" s="261" t="s">
        <v>198</v>
      </c>
      <c r="AU250" s="261" t="s">
        <v>84</v>
      </c>
      <c r="AV250" s="12" t="s">
        <v>146</v>
      </c>
      <c r="AW250" s="12" t="s">
        <v>37</v>
      </c>
      <c r="AX250" s="12" t="s">
        <v>82</v>
      </c>
      <c r="AY250" s="261" t="s">
        <v>126</v>
      </c>
    </row>
    <row r="251" spans="2:65" s="1" customFormat="1" ht="25.5" customHeight="1">
      <c r="B251" s="46"/>
      <c r="C251" s="221" t="s">
        <v>400</v>
      </c>
      <c r="D251" s="221" t="s">
        <v>129</v>
      </c>
      <c r="E251" s="222" t="s">
        <v>401</v>
      </c>
      <c r="F251" s="223" t="s">
        <v>402</v>
      </c>
      <c r="G251" s="224" t="s">
        <v>196</v>
      </c>
      <c r="H251" s="225">
        <v>134.94</v>
      </c>
      <c r="I251" s="226"/>
      <c r="J251" s="227">
        <f>ROUND(I251*H251,2)</f>
        <v>0</v>
      </c>
      <c r="K251" s="223" t="s">
        <v>133</v>
      </c>
      <c r="L251" s="72"/>
      <c r="M251" s="228" t="s">
        <v>21</v>
      </c>
      <c r="N251" s="229" t="s">
        <v>45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282</v>
      </c>
      <c r="AT251" s="24" t="s">
        <v>129</v>
      </c>
      <c r="AU251" s="24" t="s">
        <v>84</v>
      </c>
      <c r="AY251" s="24" t="s">
        <v>126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82</v>
      </c>
      <c r="BK251" s="232">
        <f>ROUND(I251*H251,2)</f>
        <v>0</v>
      </c>
      <c r="BL251" s="24" t="s">
        <v>282</v>
      </c>
      <c r="BM251" s="24" t="s">
        <v>403</v>
      </c>
    </row>
    <row r="252" spans="2:51" s="11" customFormat="1" ht="13.5">
      <c r="B252" s="240"/>
      <c r="C252" s="241"/>
      <c r="D252" s="233" t="s">
        <v>198</v>
      </c>
      <c r="E252" s="242" t="s">
        <v>21</v>
      </c>
      <c r="F252" s="243" t="s">
        <v>213</v>
      </c>
      <c r="G252" s="241"/>
      <c r="H252" s="244">
        <v>69.53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198</v>
      </c>
      <c r="AU252" s="250" t="s">
        <v>84</v>
      </c>
      <c r="AV252" s="11" t="s">
        <v>84</v>
      </c>
      <c r="AW252" s="11" t="s">
        <v>37</v>
      </c>
      <c r="AX252" s="11" t="s">
        <v>74</v>
      </c>
      <c r="AY252" s="250" t="s">
        <v>126</v>
      </c>
    </row>
    <row r="253" spans="2:51" s="11" customFormat="1" ht="13.5">
      <c r="B253" s="240"/>
      <c r="C253" s="241"/>
      <c r="D253" s="233" t="s">
        <v>198</v>
      </c>
      <c r="E253" s="242" t="s">
        <v>21</v>
      </c>
      <c r="F253" s="243" t="s">
        <v>214</v>
      </c>
      <c r="G253" s="241"/>
      <c r="H253" s="244">
        <v>65.41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198</v>
      </c>
      <c r="AU253" s="250" t="s">
        <v>84</v>
      </c>
      <c r="AV253" s="11" t="s">
        <v>84</v>
      </c>
      <c r="AW253" s="11" t="s">
        <v>37</v>
      </c>
      <c r="AX253" s="11" t="s">
        <v>74</v>
      </c>
      <c r="AY253" s="250" t="s">
        <v>126</v>
      </c>
    </row>
    <row r="254" spans="2:51" s="12" customFormat="1" ht="13.5">
      <c r="B254" s="251"/>
      <c r="C254" s="252"/>
      <c r="D254" s="233" t="s">
        <v>198</v>
      </c>
      <c r="E254" s="253" t="s">
        <v>21</v>
      </c>
      <c r="F254" s="254" t="s">
        <v>215</v>
      </c>
      <c r="G254" s="252"/>
      <c r="H254" s="255">
        <v>134.94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AT254" s="261" t="s">
        <v>198</v>
      </c>
      <c r="AU254" s="261" t="s">
        <v>84</v>
      </c>
      <c r="AV254" s="12" t="s">
        <v>146</v>
      </c>
      <c r="AW254" s="12" t="s">
        <v>37</v>
      </c>
      <c r="AX254" s="12" t="s">
        <v>82</v>
      </c>
      <c r="AY254" s="261" t="s">
        <v>126</v>
      </c>
    </row>
    <row r="255" spans="2:65" s="1" customFormat="1" ht="16.5" customHeight="1">
      <c r="B255" s="46"/>
      <c r="C255" s="221" t="s">
        <v>173</v>
      </c>
      <c r="D255" s="221" t="s">
        <v>129</v>
      </c>
      <c r="E255" s="222" t="s">
        <v>404</v>
      </c>
      <c r="F255" s="223" t="s">
        <v>405</v>
      </c>
      <c r="G255" s="224" t="s">
        <v>196</v>
      </c>
      <c r="H255" s="225">
        <v>567.7</v>
      </c>
      <c r="I255" s="226"/>
      <c r="J255" s="227">
        <f>ROUND(I255*H255,2)</f>
        <v>0</v>
      </c>
      <c r="K255" s="223" t="s">
        <v>133</v>
      </c>
      <c r="L255" s="72"/>
      <c r="M255" s="228" t="s">
        <v>21</v>
      </c>
      <c r="N255" s="229" t="s">
        <v>45</v>
      </c>
      <c r="O255" s="47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4" t="s">
        <v>282</v>
      </c>
      <c r="AT255" s="24" t="s">
        <v>129</v>
      </c>
      <c r="AU255" s="24" t="s">
        <v>84</v>
      </c>
      <c r="AY255" s="24" t="s">
        <v>126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4" t="s">
        <v>82</v>
      </c>
      <c r="BK255" s="232">
        <f>ROUND(I255*H255,2)</f>
        <v>0</v>
      </c>
      <c r="BL255" s="24" t="s">
        <v>282</v>
      </c>
      <c r="BM255" s="24" t="s">
        <v>406</v>
      </c>
    </row>
    <row r="256" spans="2:51" s="11" customFormat="1" ht="13.5">
      <c r="B256" s="240"/>
      <c r="C256" s="241"/>
      <c r="D256" s="233" t="s">
        <v>198</v>
      </c>
      <c r="E256" s="242" t="s">
        <v>21</v>
      </c>
      <c r="F256" s="243" t="s">
        <v>170</v>
      </c>
      <c r="G256" s="241"/>
      <c r="H256" s="244">
        <v>567.7</v>
      </c>
      <c r="I256" s="245"/>
      <c r="J256" s="241"/>
      <c r="K256" s="241"/>
      <c r="L256" s="246"/>
      <c r="M256" s="247"/>
      <c r="N256" s="248"/>
      <c r="O256" s="248"/>
      <c r="P256" s="248"/>
      <c r="Q256" s="248"/>
      <c r="R256" s="248"/>
      <c r="S256" s="248"/>
      <c r="T256" s="249"/>
      <c r="AT256" s="250" t="s">
        <v>198</v>
      </c>
      <c r="AU256" s="250" t="s">
        <v>84</v>
      </c>
      <c r="AV256" s="11" t="s">
        <v>84</v>
      </c>
      <c r="AW256" s="11" t="s">
        <v>37</v>
      </c>
      <c r="AX256" s="11" t="s">
        <v>82</v>
      </c>
      <c r="AY256" s="250" t="s">
        <v>126</v>
      </c>
    </row>
    <row r="257" spans="2:65" s="1" customFormat="1" ht="25.5" customHeight="1">
      <c r="B257" s="46"/>
      <c r="C257" s="221" t="s">
        <v>407</v>
      </c>
      <c r="D257" s="221" t="s">
        <v>129</v>
      </c>
      <c r="E257" s="222" t="s">
        <v>408</v>
      </c>
      <c r="F257" s="223" t="s">
        <v>409</v>
      </c>
      <c r="G257" s="224" t="s">
        <v>196</v>
      </c>
      <c r="H257" s="225">
        <v>567.7</v>
      </c>
      <c r="I257" s="226"/>
      <c r="J257" s="227">
        <f>ROUND(I257*H257,2)</f>
        <v>0</v>
      </c>
      <c r="K257" s="223" t="s">
        <v>133</v>
      </c>
      <c r="L257" s="72"/>
      <c r="M257" s="228" t="s">
        <v>21</v>
      </c>
      <c r="N257" s="229" t="s">
        <v>45</v>
      </c>
      <c r="O257" s="47"/>
      <c r="P257" s="230">
        <f>O257*H257</f>
        <v>0</v>
      </c>
      <c r="Q257" s="230">
        <v>3E-05</v>
      </c>
      <c r="R257" s="230">
        <f>Q257*H257</f>
        <v>0.017031</v>
      </c>
      <c r="S257" s="230">
        <v>0</v>
      </c>
      <c r="T257" s="231">
        <f>S257*H257</f>
        <v>0</v>
      </c>
      <c r="AR257" s="24" t="s">
        <v>282</v>
      </c>
      <c r="AT257" s="24" t="s">
        <v>129</v>
      </c>
      <c r="AU257" s="24" t="s">
        <v>84</v>
      </c>
      <c r="AY257" s="24" t="s">
        <v>126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82</v>
      </c>
      <c r="BK257" s="232">
        <f>ROUND(I257*H257,2)</f>
        <v>0</v>
      </c>
      <c r="BL257" s="24" t="s">
        <v>282</v>
      </c>
      <c r="BM257" s="24" t="s">
        <v>410</v>
      </c>
    </row>
    <row r="258" spans="2:51" s="11" customFormat="1" ht="13.5">
      <c r="B258" s="240"/>
      <c r="C258" s="241"/>
      <c r="D258" s="233" t="s">
        <v>198</v>
      </c>
      <c r="E258" s="242" t="s">
        <v>21</v>
      </c>
      <c r="F258" s="243" t="s">
        <v>170</v>
      </c>
      <c r="G258" s="241"/>
      <c r="H258" s="244">
        <v>567.7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198</v>
      </c>
      <c r="AU258" s="250" t="s">
        <v>84</v>
      </c>
      <c r="AV258" s="11" t="s">
        <v>84</v>
      </c>
      <c r="AW258" s="11" t="s">
        <v>37</v>
      </c>
      <c r="AX258" s="11" t="s">
        <v>82</v>
      </c>
      <c r="AY258" s="250" t="s">
        <v>126</v>
      </c>
    </row>
    <row r="259" spans="2:65" s="1" customFormat="1" ht="25.5" customHeight="1">
      <c r="B259" s="46"/>
      <c r="C259" s="221" t="s">
        <v>411</v>
      </c>
      <c r="D259" s="221" t="s">
        <v>129</v>
      </c>
      <c r="E259" s="222" t="s">
        <v>412</v>
      </c>
      <c r="F259" s="223" t="s">
        <v>413</v>
      </c>
      <c r="G259" s="224" t="s">
        <v>196</v>
      </c>
      <c r="H259" s="225">
        <v>432.76</v>
      </c>
      <c r="I259" s="226"/>
      <c r="J259" s="227">
        <f>ROUND(I259*H259,2)</f>
        <v>0</v>
      </c>
      <c r="K259" s="223" t="s">
        <v>133</v>
      </c>
      <c r="L259" s="72"/>
      <c r="M259" s="228" t="s">
        <v>21</v>
      </c>
      <c r="N259" s="229" t="s">
        <v>45</v>
      </c>
      <c r="O259" s="47"/>
      <c r="P259" s="230">
        <f>O259*H259</f>
        <v>0</v>
      </c>
      <c r="Q259" s="230">
        <v>0.00758</v>
      </c>
      <c r="R259" s="230">
        <f>Q259*H259</f>
        <v>3.2803207999999997</v>
      </c>
      <c r="S259" s="230">
        <v>0</v>
      </c>
      <c r="T259" s="231">
        <f>S259*H259</f>
        <v>0</v>
      </c>
      <c r="AR259" s="24" t="s">
        <v>282</v>
      </c>
      <c r="AT259" s="24" t="s">
        <v>129</v>
      </c>
      <c r="AU259" s="24" t="s">
        <v>84</v>
      </c>
      <c r="AY259" s="24" t="s">
        <v>126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82</v>
      </c>
      <c r="BK259" s="232">
        <f>ROUND(I259*H259,2)</f>
        <v>0</v>
      </c>
      <c r="BL259" s="24" t="s">
        <v>282</v>
      </c>
      <c r="BM259" s="24" t="s">
        <v>414</v>
      </c>
    </row>
    <row r="260" spans="2:51" s="11" customFormat="1" ht="13.5">
      <c r="B260" s="240"/>
      <c r="C260" s="241"/>
      <c r="D260" s="233" t="s">
        <v>198</v>
      </c>
      <c r="E260" s="242" t="s">
        <v>21</v>
      </c>
      <c r="F260" s="243" t="s">
        <v>216</v>
      </c>
      <c r="G260" s="241"/>
      <c r="H260" s="244">
        <v>70.83</v>
      </c>
      <c r="I260" s="245"/>
      <c r="J260" s="241"/>
      <c r="K260" s="241"/>
      <c r="L260" s="246"/>
      <c r="M260" s="247"/>
      <c r="N260" s="248"/>
      <c r="O260" s="248"/>
      <c r="P260" s="248"/>
      <c r="Q260" s="248"/>
      <c r="R260" s="248"/>
      <c r="S260" s="248"/>
      <c r="T260" s="249"/>
      <c r="AT260" s="250" t="s">
        <v>198</v>
      </c>
      <c r="AU260" s="250" t="s">
        <v>84</v>
      </c>
      <c r="AV260" s="11" t="s">
        <v>84</v>
      </c>
      <c r="AW260" s="11" t="s">
        <v>37</v>
      </c>
      <c r="AX260" s="11" t="s">
        <v>74</v>
      </c>
      <c r="AY260" s="250" t="s">
        <v>126</v>
      </c>
    </row>
    <row r="261" spans="2:51" s="11" customFormat="1" ht="13.5">
      <c r="B261" s="240"/>
      <c r="C261" s="241"/>
      <c r="D261" s="233" t="s">
        <v>198</v>
      </c>
      <c r="E261" s="242" t="s">
        <v>21</v>
      </c>
      <c r="F261" s="243" t="s">
        <v>217</v>
      </c>
      <c r="G261" s="241"/>
      <c r="H261" s="244">
        <v>68.21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198</v>
      </c>
      <c r="AU261" s="250" t="s">
        <v>84</v>
      </c>
      <c r="AV261" s="11" t="s">
        <v>84</v>
      </c>
      <c r="AW261" s="11" t="s">
        <v>37</v>
      </c>
      <c r="AX261" s="11" t="s">
        <v>74</v>
      </c>
      <c r="AY261" s="250" t="s">
        <v>126</v>
      </c>
    </row>
    <row r="262" spans="2:51" s="11" customFormat="1" ht="13.5">
      <c r="B262" s="240"/>
      <c r="C262" s="241"/>
      <c r="D262" s="233" t="s">
        <v>198</v>
      </c>
      <c r="E262" s="242" t="s">
        <v>21</v>
      </c>
      <c r="F262" s="243" t="s">
        <v>218</v>
      </c>
      <c r="G262" s="241"/>
      <c r="H262" s="244">
        <v>93.82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198</v>
      </c>
      <c r="AU262" s="250" t="s">
        <v>84</v>
      </c>
      <c r="AV262" s="11" t="s">
        <v>84</v>
      </c>
      <c r="AW262" s="11" t="s">
        <v>37</v>
      </c>
      <c r="AX262" s="11" t="s">
        <v>74</v>
      </c>
      <c r="AY262" s="250" t="s">
        <v>126</v>
      </c>
    </row>
    <row r="263" spans="2:51" s="11" customFormat="1" ht="13.5">
      <c r="B263" s="240"/>
      <c r="C263" s="241"/>
      <c r="D263" s="233" t="s">
        <v>198</v>
      </c>
      <c r="E263" s="242" t="s">
        <v>21</v>
      </c>
      <c r="F263" s="243" t="s">
        <v>219</v>
      </c>
      <c r="G263" s="241"/>
      <c r="H263" s="244">
        <v>69.9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198</v>
      </c>
      <c r="AU263" s="250" t="s">
        <v>84</v>
      </c>
      <c r="AV263" s="11" t="s">
        <v>84</v>
      </c>
      <c r="AW263" s="11" t="s">
        <v>37</v>
      </c>
      <c r="AX263" s="11" t="s">
        <v>74</v>
      </c>
      <c r="AY263" s="250" t="s">
        <v>126</v>
      </c>
    </row>
    <row r="264" spans="2:51" s="11" customFormat="1" ht="13.5">
      <c r="B264" s="240"/>
      <c r="C264" s="241"/>
      <c r="D264" s="233" t="s">
        <v>198</v>
      </c>
      <c r="E264" s="242" t="s">
        <v>21</v>
      </c>
      <c r="F264" s="243" t="s">
        <v>220</v>
      </c>
      <c r="G264" s="241"/>
      <c r="H264" s="244">
        <v>130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198</v>
      </c>
      <c r="AU264" s="250" t="s">
        <v>84</v>
      </c>
      <c r="AV264" s="11" t="s">
        <v>84</v>
      </c>
      <c r="AW264" s="11" t="s">
        <v>37</v>
      </c>
      <c r="AX264" s="11" t="s">
        <v>74</v>
      </c>
      <c r="AY264" s="250" t="s">
        <v>126</v>
      </c>
    </row>
    <row r="265" spans="2:51" s="12" customFormat="1" ht="13.5">
      <c r="B265" s="251"/>
      <c r="C265" s="252"/>
      <c r="D265" s="233" t="s">
        <v>198</v>
      </c>
      <c r="E265" s="253" t="s">
        <v>21</v>
      </c>
      <c r="F265" s="254" t="s">
        <v>221</v>
      </c>
      <c r="G265" s="252"/>
      <c r="H265" s="255">
        <v>432.76</v>
      </c>
      <c r="I265" s="256"/>
      <c r="J265" s="252"/>
      <c r="K265" s="252"/>
      <c r="L265" s="257"/>
      <c r="M265" s="258"/>
      <c r="N265" s="259"/>
      <c r="O265" s="259"/>
      <c r="P265" s="259"/>
      <c r="Q265" s="259"/>
      <c r="R265" s="259"/>
      <c r="S265" s="259"/>
      <c r="T265" s="260"/>
      <c r="AT265" s="261" t="s">
        <v>198</v>
      </c>
      <c r="AU265" s="261" t="s">
        <v>84</v>
      </c>
      <c r="AV265" s="12" t="s">
        <v>146</v>
      </c>
      <c r="AW265" s="12" t="s">
        <v>37</v>
      </c>
      <c r="AX265" s="12" t="s">
        <v>82</v>
      </c>
      <c r="AY265" s="261" t="s">
        <v>126</v>
      </c>
    </row>
    <row r="266" spans="2:65" s="1" customFormat="1" ht="25.5" customHeight="1">
      <c r="B266" s="46"/>
      <c r="C266" s="221" t="s">
        <v>415</v>
      </c>
      <c r="D266" s="221" t="s">
        <v>129</v>
      </c>
      <c r="E266" s="222" t="s">
        <v>416</v>
      </c>
      <c r="F266" s="223" t="s">
        <v>417</v>
      </c>
      <c r="G266" s="224" t="s">
        <v>196</v>
      </c>
      <c r="H266" s="225">
        <v>134.94</v>
      </c>
      <c r="I266" s="226"/>
      <c r="J266" s="227">
        <f>ROUND(I266*H266,2)</f>
        <v>0</v>
      </c>
      <c r="K266" s="223" t="s">
        <v>133</v>
      </c>
      <c r="L266" s="72"/>
      <c r="M266" s="228" t="s">
        <v>21</v>
      </c>
      <c r="N266" s="229" t="s">
        <v>45</v>
      </c>
      <c r="O266" s="47"/>
      <c r="P266" s="230">
        <f>O266*H266</f>
        <v>0</v>
      </c>
      <c r="Q266" s="230">
        <v>0.012</v>
      </c>
      <c r="R266" s="230">
        <f>Q266*H266</f>
        <v>1.61928</v>
      </c>
      <c r="S266" s="230">
        <v>0</v>
      </c>
      <c r="T266" s="231">
        <f>S266*H266</f>
        <v>0</v>
      </c>
      <c r="AR266" s="24" t="s">
        <v>282</v>
      </c>
      <c r="AT266" s="24" t="s">
        <v>129</v>
      </c>
      <c r="AU266" s="24" t="s">
        <v>84</v>
      </c>
      <c r="AY266" s="24" t="s">
        <v>126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82</v>
      </c>
      <c r="BK266" s="232">
        <f>ROUND(I266*H266,2)</f>
        <v>0</v>
      </c>
      <c r="BL266" s="24" t="s">
        <v>282</v>
      </c>
      <c r="BM266" s="24" t="s">
        <v>418</v>
      </c>
    </row>
    <row r="267" spans="2:51" s="11" customFormat="1" ht="13.5">
      <c r="B267" s="240"/>
      <c r="C267" s="241"/>
      <c r="D267" s="233" t="s">
        <v>198</v>
      </c>
      <c r="E267" s="242" t="s">
        <v>21</v>
      </c>
      <c r="F267" s="243" t="s">
        <v>213</v>
      </c>
      <c r="G267" s="241"/>
      <c r="H267" s="244">
        <v>69.53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198</v>
      </c>
      <c r="AU267" s="250" t="s">
        <v>84</v>
      </c>
      <c r="AV267" s="11" t="s">
        <v>84</v>
      </c>
      <c r="AW267" s="11" t="s">
        <v>37</v>
      </c>
      <c r="AX267" s="11" t="s">
        <v>74</v>
      </c>
      <c r="AY267" s="250" t="s">
        <v>126</v>
      </c>
    </row>
    <row r="268" spans="2:51" s="11" customFormat="1" ht="13.5">
      <c r="B268" s="240"/>
      <c r="C268" s="241"/>
      <c r="D268" s="233" t="s">
        <v>198</v>
      </c>
      <c r="E268" s="242" t="s">
        <v>21</v>
      </c>
      <c r="F268" s="243" t="s">
        <v>214</v>
      </c>
      <c r="G268" s="241"/>
      <c r="H268" s="244">
        <v>65.41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198</v>
      </c>
      <c r="AU268" s="250" t="s">
        <v>84</v>
      </c>
      <c r="AV268" s="11" t="s">
        <v>84</v>
      </c>
      <c r="AW268" s="11" t="s">
        <v>37</v>
      </c>
      <c r="AX268" s="11" t="s">
        <v>74</v>
      </c>
      <c r="AY268" s="250" t="s">
        <v>126</v>
      </c>
    </row>
    <row r="269" spans="2:51" s="12" customFormat="1" ht="13.5">
      <c r="B269" s="251"/>
      <c r="C269" s="252"/>
      <c r="D269" s="233" t="s">
        <v>198</v>
      </c>
      <c r="E269" s="253" t="s">
        <v>21</v>
      </c>
      <c r="F269" s="254" t="s">
        <v>215</v>
      </c>
      <c r="G269" s="252"/>
      <c r="H269" s="255">
        <v>134.94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AT269" s="261" t="s">
        <v>198</v>
      </c>
      <c r="AU269" s="261" t="s">
        <v>84</v>
      </c>
      <c r="AV269" s="12" t="s">
        <v>146</v>
      </c>
      <c r="AW269" s="12" t="s">
        <v>37</v>
      </c>
      <c r="AX269" s="12" t="s">
        <v>82</v>
      </c>
      <c r="AY269" s="261" t="s">
        <v>126</v>
      </c>
    </row>
    <row r="270" spans="2:65" s="1" customFormat="1" ht="16.5" customHeight="1">
      <c r="B270" s="46"/>
      <c r="C270" s="221" t="s">
        <v>419</v>
      </c>
      <c r="D270" s="221" t="s">
        <v>129</v>
      </c>
      <c r="E270" s="222" t="s">
        <v>420</v>
      </c>
      <c r="F270" s="223" t="s">
        <v>421</v>
      </c>
      <c r="G270" s="224" t="s">
        <v>196</v>
      </c>
      <c r="H270" s="225">
        <v>567.7</v>
      </c>
      <c r="I270" s="226"/>
      <c r="J270" s="227">
        <f>ROUND(I270*H270,2)</f>
        <v>0</v>
      </c>
      <c r="K270" s="223" t="s">
        <v>133</v>
      </c>
      <c r="L270" s="72"/>
      <c r="M270" s="228" t="s">
        <v>21</v>
      </c>
      <c r="N270" s="229" t="s">
        <v>45</v>
      </c>
      <c r="O270" s="47"/>
      <c r="P270" s="230">
        <f>O270*H270</f>
        <v>0</v>
      </c>
      <c r="Q270" s="230">
        <v>0</v>
      </c>
      <c r="R270" s="230">
        <f>Q270*H270</f>
        <v>0</v>
      </c>
      <c r="S270" s="230">
        <v>0.003</v>
      </c>
      <c r="T270" s="231">
        <f>S270*H270</f>
        <v>1.7031000000000003</v>
      </c>
      <c r="AR270" s="24" t="s">
        <v>282</v>
      </c>
      <c r="AT270" s="24" t="s">
        <v>129</v>
      </c>
      <c r="AU270" s="24" t="s">
        <v>84</v>
      </c>
      <c r="AY270" s="24" t="s">
        <v>126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4" t="s">
        <v>82</v>
      </c>
      <c r="BK270" s="232">
        <f>ROUND(I270*H270,2)</f>
        <v>0</v>
      </c>
      <c r="BL270" s="24" t="s">
        <v>282</v>
      </c>
      <c r="BM270" s="24" t="s">
        <v>422</v>
      </c>
    </row>
    <row r="271" spans="2:51" s="11" customFormat="1" ht="13.5">
      <c r="B271" s="240"/>
      <c r="C271" s="241"/>
      <c r="D271" s="233" t="s">
        <v>198</v>
      </c>
      <c r="E271" s="242" t="s">
        <v>21</v>
      </c>
      <c r="F271" s="243" t="s">
        <v>213</v>
      </c>
      <c r="G271" s="241"/>
      <c r="H271" s="244">
        <v>69.53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AT271" s="250" t="s">
        <v>198</v>
      </c>
      <c r="AU271" s="250" t="s">
        <v>84</v>
      </c>
      <c r="AV271" s="11" t="s">
        <v>84</v>
      </c>
      <c r="AW271" s="11" t="s">
        <v>37</v>
      </c>
      <c r="AX271" s="11" t="s">
        <v>74</v>
      </c>
      <c r="AY271" s="250" t="s">
        <v>126</v>
      </c>
    </row>
    <row r="272" spans="2:51" s="11" customFormat="1" ht="13.5">
      <c r="B272" s="240"/>
      <c r="C272" s="241"/>
      <c r="D272" s="233" t="s">
        <v>198</v>
      </c>
      <c r="E272" s="242" t="s">
        <v>21</v>
      </c>
      <c r="F272" s="243" t="s">
        <v>214</v>
      </c>
      <c r="G272" s="241"/>
      <c r="H272" s="244">
        <v>65.41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198</v>
      </c>
      <c r="AU272" s="250" t="s">
        <v>84</v>
      </c>
      <c r="AV272" s="11" t="s">
        <v>84</v>
      </c>
      <c r="AW272" s="11" t="s">
        <v>37</v>
      </c>
      <c r="AX272" s="11" t="s">
        <v>74</v>
      </c>
      <c r="AY272" s="250" t="s">
        <v>126</v>
      </c>
    </row>
    <row r="273" spans="2:51" s="12" customFormat="1" ht="13.5">
      <c r="B273" s="251"/>
      <c r="C273" s="252"/>
      <c r="D273" s="233" t="s">
        <v>198</v>
      </c>
      <c r="E273" s="253" t="s">
        <v>21</v>
      </c>
      <c r="F273" s="254" t="s">
        <v>215</v>
      </c>
      <c r="G273" s="252"/>
      <c r="H273" s="255">
        <v>134.94</v>
      </c>
      <c r="I273" s="256"/>
      <c r="J273" s="252"/>
      <c r="K273" s="252"/>
      <c r="L273" s="257"/>
      <c r="M273" s="258"/>
      <c r="N273" s="259"/>
      <c r="O273" s="259"/>
      <c r="P273" s="259"/>
      <c r="Q273" s="259"/>
      <c r="R273" s="259"/>
      <c r="S273" s="259"/>
      <c r="T273" s="260"/>
      <c r="AT273" s="261" t="s">
        <v>198</v>
      </c>
      <c r="AU273" s="261" t="s">
        <v>84</v>
      </c>
      <c r="AV273" s="12" t="s">
        <v>146</v>
      </c>
      <c r="AW273" s="12" t="s">
        <v>37</v>
      </c>
      <c r="AX273" s="12" t="s">
        <v>74</v>
      </c>
      <c r="AY273" s="261" t="s">
        <v>126</v>
      </c>
    </row>
    <row r="274" spans="2:51" s="11" customFormat="1" ht="13.5">
      <c r="B274" s="240"/>
      <c r="C274" s="241"/>
      <c r="D274" s="233" t="s">
        <v>198</v>
      </c>
      <c r="E274" s="242" t="s">
        <v>21</v>
      </c>
      <c r="F274" s="243" t="s">
        <v>216</v>
      </c>
      <c r="G274" s="241"/>
      <c r="H274" s="244">
        <v>70.83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AT274" s="250" t="s">
        <v>198</v>
      </c>
      <c r="AU274" s="250" t="s">
        <v>84</v>
      </c>
      <c r="AV274" s="11" t="s">
        <v>84</v>
      </c>
      <c r="AW274" s="11" t="s">
        <v>37</v>
      </c>
      <c r="AX274" s="11" t="s">
        <v>74</v>
      </c>
      <c r="AY274" s="250" t="s">
        <v>126</v>
      </c>
    </row>
    <row r="275" spans="2:51" s="11" customFormat="1" ht="13.5">
      <c r="B275" s="240"/>
      <c r="C275" s="241"/>
      <c r="D275" s="233" t="s">
        <v>198</v>
      </c>
      <c r="E275" s="242" t="s">
        <v>21</v>
      </c>
      <c r="F275" s="243" t="s">
        <v>217</v>
      </c>
      <c r="G275" s="241"/>
      <c r="H275" s="244">
        <v>68.21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198</v>
      </c>
      <c r="AU275" s="250" t="s">
        <v>84</v>
      </c>
      <c r="AV275" s="11" t="s">
        <v>84</v>
      </c>
      <c r="AW275" s="11" t="s">
        <v>37</v>
      </c>
      <c r="AX275" s="11" t="s">
        <v>74</v>
      </c>
      <c r="AY275" s="250" t="s">
        <v>126</v>
      </c>
    </row>
    <row r="276" spans="2:51" s="11" customFormat="1" ht="13.5">
      <c r="B276" s="240"/>
      <c r="C276" s="241"/>
      <c r="D276" s="233" t="s">
        <v>198</v>
      </c>
      <c r="E276" s="242" t="s">
        <v>21</v>
      </c>
      <c r="F276" s="243" t="s">
        <v>218</v>
      </c>
      <c r="G276" s="241"/>
      <c r="H276" s="244">
        <v>93.82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AT276" s="250" t="s">
        <v>198</v>
      </c>
      <c r="AU276" s="250" t="s">
        <v>84</v>
      </c>
      <c r="AV276" s="11" t="s">
        <v>84</v>
      </c>
      <c r="AW276" s="11" t="s">
        <v>37</v>
      </c>
      <c r="AX276" s="11" t="s">
        <v>74</v>
      </c>
      <c r="AY276" s="250" t="s">
        <v>126</v>
      </c>
    </row>
    <row r="277" spans="2:51" s="11" customFormat="1" ht="13.5">
      <c r="B277" s="240"/>
      <c r="C277" s="241"/>
      <c r="D277" s="233" t="s">
        <v>198</v>
      </c>
      <c r="E277" s="242" t="s">
        <v>21</v>
      </c>
      <c r="F277" s="243" t="s">
        <v>219</v>
      </c>
      <c r="G277" s="241"/>
      <c r="H277" s="244">
        <v>69.9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AT277" s="250" t="s">
        <v>198</v>
      </c>
      <c r="AU277" s="250" t="s">
        <v>84</v>
      </c>
      <c r="AV277" s="11" t="s">
        <v>84</v>
      </c>
      <c r="AW277" s="11" t="s">
        <v>37</v>
      </c>
      <c r="AX277" s="11" t="s">
        <v>74</v>
      </c>
      <c r="AY277" s="250" t="s">
        <v>126</v>
      </c>
    </row>
    <row r="278" spans="2:51" s="11" customFormat="1" ht="13.5">
      <c r="B278" s="240"/>
      <c r="C278" s="241"/>
      <c r="D278" s="233" t="s">
        <v>198</v>
      </c>
      <c r="E278" s="242" t="s">
        <v>21</v>
      </c>
      <c r="F278" s="243" t="s">
        <v>220</v>
      </c>
      <c r="G278" s="241"/>
      <c r="H278" s="244">
        <v>130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AT278" s="250" t="s">
        <v>198</v>
      </c>
      <c r="AU278" s="250" t="s">
        <v>84</v>
      </c>
      <c r="AV278" s="11" t="s">
        <v>84</v>
      </c>
      <c r="AW278" s="11" t="s">
        <v>37</v>
      </c>
      <c r="AX278" s="11" t="s">
        <v>74</v>
      </c>
      <c r="AY278" s="250" t="s">
        <v>126</v>
      </c>
    </row>
    <row r="279" spans="2:51" s="12" customFormat="1" ht="13.5">
      <c r="B279" s="251"/>
      <c r="C279" s="252"/>
      <c r="D279" s="233" t="s">
        <v>198</v>
      </c>
      <c r="E279" s="253" t="s">
        <v>21</v>
      </c>
      <c r="F279" s="254" t="s">
        <v>221</v>
      </c>
      <c r="G279" s="252"/>
      <c r="H279" s="255">
        <v>432.76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AT279" s="261" t="s">
        <v>198</v>
      </c>
      <c r="AU279" s="261" t="s">
        <v>84</v>
      </c>
      <c r="AV279" s="12" t="s">
        <v>146</v>
      </c>
      <c r="AW279" s="12" t="s">
        <v>37</v>
      </c>
      <c r="AX279" s="12" t="s">
        <v>74</v>
      </c>
      <c r="AY279" s="261" t="s">
        <v>126</v>
      </c>
    </row>
    <row r="280" spans="2:51" s="13" customFormat="1" ht="13.5">
      <c r="B280" s="262"/>
      <c r="C280" s="263"/>
      <c r="D280" s="233" t="s">
        <v>198</v>
      </c>
      <c r="E280" s="264" t="s">
        <v>170</v>
      </c>
      <c r="F280" s="265" t="s">
        <v>222</v>
      </c>
      <c r="G280" s="263"/>
      <c r="H280" s="266">
        <v>567.7</v>
      </c>
      <c r="I280" s="267"/>
      <c r="J280" s="263"/>
      <c r="K280" s="263"/>
      <c r="L280" s="268"/>
      <c r="M280" s="269"/>
      <c r="N280" s="270"/>
      <c r="O280" s="270"/>
      <c r="P280" s="270"/>
      <c r="Q280" s="270"/>
      <c r="R280" s="270"/>
      <c r="S280" s="270"/>
      <c r="T280" s="271"/>
      <c r="AT280" s="272" t="s">
        <v>198</v>
      </c>
      <c r="AU280" s="272" t="s">
        <v>84</v>
      </c>
      <c r="AV280" s="13" t="s">
        <v>152</v>
      </c>
      <c r="AW280" s="13" t="s">
        <v>37</v>
      </c>
      <c r="AX280" s="13" t="s">
        <v>82</v>
      </c>
      <c r="AY280" s="272" t="s">
        <v>126</v>
      </c>
    </row>
    <row r="281" spans="2:65" s="1" customFormat="1" ht="16.5" customHeight="1">
      <c r="B281" s="46"/>
      <c r="C281" s="221" t="s">
        <v>423</v>
      </c>
      <c r="D281" s="221" t="s">
        <v>129</v>
      </c>
      <c r="E281" s="222" t="s">
        <v>424</v>
      </c>
      <c r="F281" s="223" t="s">
        <v>425</v>
      </c>
      <c r="G281" s="224" t="s">
        <v>196</v>
      </c>
      <c r="H281" s="225">
        <v>567.7</v>
      </c>
      <c r="I281" s="226"/>
      <c r="J281" s="227">
        <f>ROUND(I281*H281,2)</f>
        <v>0</v>
      </c>
      <c r="K281" s="223" t="s">
        <v>133</v>
      </c>
      <c r="L281" s="72"/>
      <c r="M281" s="228" t="s">
        <v>21</v>
      </c>
      <c r="N281" s="229" t="s">
        <v>45</v>
      </c>
      <c r="O281" s="47"/>
      <c r="P281" s="230">
        <f>O281*H281</f>
        <v>0</v>
      </c>
      <c r="Q281" s="230">
        <v>0.0005</v>
      </c>
      <c r="R281" s="230">
        <f>Q281*H281</f>
        <v>0.28385000000000005</v>
      </c>
      <c r="S281" s="230">
        <v>0</v>
      </c>
      <c r="T281" s="231">
        <f>S281*H281</f>
        <v>0</v>
      </c>
      <c r="AR281" s="24" t="s">
        <v>282</v>
      </c>
      <c r="AT281" s="24" t="s">
        <v>129</v>
      </c>
      <c r="AU281" s="24" t="s">
        <v>84</v>
      </c>
      <c r="AY281" s="24" t="s">
        <v>126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82</v>
      </c>
      <c r="BK281" s="232">
        <f>ROUND(I281*H281,2)</f>
        <v>0</v>
      </c>
      <c r="BL281" s="24" t="s">
        <v>282</v>
      </c>
      <c r="BM281" s="24" t="s">
        <v>426</v>
      </c>
    </row>
    <row r="282" spans="2:51" s="11" customFormat="1" ht="13.5">
      <c r="B282" s="240"/>
      <c r="C282" s="241"/>
      <c r="D282" s="233" t="s">
        <v>198</v>
      </c>
      <c r="E282" s="242" t="s">
        <v>21</v>
      </c>
      <c r="F282" s="243" t="s">
        <v>170</v>
      </c>
      <c r="G282" s="241"/>
      <c r="H282" s="244">
        <v>567.7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198</v>
      </c>
      <c r="AU282" s="250" t="s">
        <v>84</v>
      </c>
      <c r="AV282" s="11" t="s">
        <v>84</v>
      </c>
      <c r="AW282" s="11" t="s">
        <v>37</v>
      </c>
      <c r="AX282" s="11" t="s">
        <v>82</v>
      </c>
      <c r="AY282" s="250" t="s">
        <v>126</v>
      </c>
    </row>
    <row r="283" spans="2:65" s="1" customFormat="1" ht="25.5" customHeight="1">
      <c r="B283" s="46"/>
      <c r="C283" s="283" t="s">
        <v>427</v>
      </c>
      <c r="D283" s="283" t="s">
        <v>335</v>
      </c>
      <c r="E283" s="284" t="s">
        <v>428</v>
      </c>
      <c r="F283" s="285" t="s">
        <v>429</v>
      </c>
      <c r="G283" s="286" t="s">
        <v>196</v>
      </c>
      <c r="H283" s="287">
        <v>624.47</v>
      </c>
      <c r="I283" s="288"/>
      <c r="J283" s="289">
        <f>ROUND(I283*H283,2)</f>
        <v>0</v>
      </c>
      <c r="K283" s="285" t="s">
        <v>133</v>
      </c>
      <c r="L283" s="290"/>
      <c r="M283" s="291" t="s">
        <v>21</v>
      </c>
      <c r="N283" s="292" t="s">
        <v>45</v>
      </c>
      <c r="O283" s="47"/>
      <c r="P283" s="230">
        <f>O283*H283</f>
        <v>0</v>
      </c>
      <c r="Q283" s="230">
        <v>0.0018</v>
      </c>
      <c r="R283" s="230">
        <f>Q283*H283</f>
        <v>1.124046</v>
      </c>
      <c r="S283" s="230">
        <v>0</v>
      </c>
      <c r="T283" s="231">
        <f>S283*H283</f>
        <v>0</v>
      </c>
      <c r="AR283" s="24" t="s">
        <v>338</v>
      </c>
      <c r="AT283" s="24" t="s">
        <v>335</v>
      </c>
      <c r="AU283" s="24" t="s">
        <v>84</v>
      </c>
      <c r="AY283" s="24" t="s">
        <v>126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82</v>
      </c>
      <c r="BK283" s="232">
        <f>ROUND(I283*H283,2)</f>
        <v>0</v>
      </c>
      <c r="BL283" s="24" t="s">
        <v>282</v>
      </c>
      <c r="BM283" s="24" t="s">
        <v>430</v>
      </c>
    </row>
    <row r="284" spans="2:47" s="1" customFormat="1" ht="13.5">
      <c r="B284" s="46"/>
      <c r="C284" s="74"/>
      <c r="D284" s="233" t="s">
        <v>136</v>
      </c>
      <c r="E284" s="74"/>
      <c r="F284" s="234" t="s">
        <v>431</v>
      </c>
      <c r="G284" s="74"/>
      <c r="H284" s="74"/>
      <c r="I284" s="191"/>
      <c r="J284" s="74"/>
      <c r="K284" s="74"/>
      <c r="L284" s="72"/>
      <c r="M284" s="235"/>
      <c r="N284" s="47"/>
      <c r="O284" s="47"/>
      <c r="P284" s="47"/>
      <c r="Q284" s="47"/>
      <c r="R284" s="47"/>
      <c r="S284" s="47"/>
      <c r="T284" s="95"/>
      <c r="AT284" s="24" t="s">
        <v>136</v>
      </c>
      <c r="AU284" s="24" t="s">
        <v>84</v>
      </c>
    </row>
    <row r="285" spans="2:51" s="11" customFormat="1" ht="13.5">
      <c r="B285" s="240"/>
      <c r="C285" s="241"/>
      <c r="D285" s="233" t="s">
        <v>198</v>
      </c>
      <c r="E285" s="241"/>
      <c r="F285" s="243" t="s">
        <v>432</v>
      </c>
      <c r="G285" s="241"/>
      <c r="H285" s="244">
        <v>624.47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AT285" s="250" t="s">
        <v>198</v>
      </c>
      <c r="AU285" s="250" t="s">
        <v>84</v>
      </c>
      <c r="AV285" s="11" t="s">
        <v>84</v>
      </c>
      <c r="AW285" s="11" t="s">
        <v>6</v>
      </c>
      <c r="AX285" s="11" t="s">
        <v>82</v>
      </c>
      <c r="AY285" s="250" t="s">
        <v>126</v>
      </c>
    </row>
    <row r="286" spans="2:65" s="1" customFormat="1" ht="16.5" customHeight="1">
      <c r="B286" s="46"/>
      <c r="C286" s="221" t="s">
        <v>433</v>
      </c>
      <c r="D286" s="221" t="s">
        <v>129</v>
      </c>
      <c r="E286" s="222" t="s">
        <v>434</v>
      </c>
      <c r="F286" s="223" t="s">
        <v>435</v>
      </c>
      <c r="G286" s="224" t="s">
        <v>291</v>
      </c>
      <c r="H286" s="225">
        <v>253.5</v>
      </c>
      <c r="I286" s="226"/>
      <c r="J286" s="227">
        <f>ROUND(I286*H286,2)</f>
        <v>0</v>
      </c>
      <c r="K286" s="223" t="s">
        <v>133</v>
      </c>
      <c r="L286" s="72"/>
      <c r="M286" s="228" t="s">
        <v>21</v>
      </c>
      <c r="N286" s="229" t="s">
        <v>45</v>
      </c>
      <c r="O286" s="47"/>
      <c r="P286" s="230">
        <f>O286*H286</f>
        <v>0</v>
      </c>
      <c r="Q286" s="230">
        <v>1E-05</v>
      </c>
      <c r="R286" s="230">
        <f>Q286*H286</f>
        <v>0.0025350000000000004</v>
      </c>
      <c r="S286" s="230">
        <v>0</v>
      </c>
      <c r="T286" s="231">
        <f>S286*H286</f>
        <v>0</v>
      </c>
      <c r="AR286" s="24" t="s">
        <v>282</v>
      </c>
      <c r="AT286" s="24" t="s">
        <v>129</v>
      </c>
      <c r="AU286" s="24" t="s">
        <v>84</v>
      </c>
      <c r="AY286" s="24" t="s">
        <v>126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4" t="s">
        <v>82</v>
      </c>
      <c r="BK286" s="232">
        <f>ROUND(I286*H286,2)</f>
        <v>0</v>
      </c>
      <c r="BL286" s="24" t="s">
        <v>282</v>
      </c>
      <c r="BM286" s="24" t="s">
        <v>436</v>
      </c>
    </row>
    <row r="287" spans="2:51" s="11" customFormat="1" ht="13.5">
      <c r="B287" s="240"/>
      <c r="C287" s="241"/>
      <c r="D287" s="233" t="s">
        <v>198</v>
      </c>
      <c r="E287" s="242" t="s">
        <v>21</v>
      </c>
      <c r="F287" s="243" t="s">
        <v>437</v>
      </c>
      <c r="G287" s="241"/>
      <c r="H287" s="244">
        <v>32.2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198</v>
      </c>
      <c r="AU287" s="250" t="s">
        <v>84</v>
      </c>
      <c r="AV287" s="11" t="s">
        <v>84</v>
      </c>
      <c r="AW287" s="11" t="s">
        <v>37</v>
      </c>
      <c r="AX287" s="11" t="s">
        <v>74</v>
      </c>
      <c r="AY287" s="250" t="s">
        <v>126</v>
      </c>
    </row>
    <row r="288" spans="2:51" s="11" customFormat="1" ht="13.5">
      <c r="B288" s="240"/>
      <c r="C288" s="241"/>
      <c r="D288" s="233" t="s">
        <v>198</v>
      </c>
      <c r="E288" s="242" t="s">
        <v>21</v>
      </c>
      <c r="F288" s="243" t="s">
        <v>438</v>
      </c>
      <c r="G288" s="241"/>
      <c r="H288" s="244">
        <v>33.4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198</v>
      </c>
      <c r="AU288" s="250" t="s">
        <v>84</v>
      </c>
      <c r="AV288" s="11" t="s">
        <v>84</v>
      </c>
      <c r="AW288" s="11" t="s">
        <v>37</v>
      </c>
      <c r="AX288" s="11" t="s">
        <v>74</v>
      </c>
      <c r="AY288" s="250" t="s">
        <v>126</v>
      </c>
    </row>
    <row r="289" spans="2:51" s="12" customFormat="1" ht="13.5">
      <c r="B289" s="251"/>
      <c r="C289" s="252"/>
      <c r="D289" s="233" t="s">
        <v>198</v>
      </c>
      <c r="E289" s="253" t="s">
        <v>21</v>
      </c>
      <c r="F289" s="254" t="s">
        <v>215</v>
      </c>
      <c r="G289" s="252"/>
      <c r="H289" s="255">
        <v>65.6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AT289" s="261" t="s">
        <v>198</v>
      </c>
      <c r="AU289" s="261" t="s">
        <v>84</v>
      </c>
      <c r="AV289" s="12" t="s">
        <v>146</v>
      </c>
      <c r="AW289" s="12" t="s">
        <v>37</v>
      </c>
      <c r="AX289" s="12" t="s">
        <v>74</v>
      </c>
      <c r="AY289" s="261" t="s">
        <v>126</v>
      </c>
    </row>
    <row r="290" spans="2:51" s="11" customFormat="1" ht="13.5">
      <c r="B290" s="240"/>
      <c r="C290" s="241"/>
      <c r="D290" s="233" t="s">
        <v>198</v>
      </c>
      <c r="E290" s="242" t="s">
        <v>21</v>
      </c>
      <c r="F290" s="243" t="s">
        <v>439</v>
      </c>
      <c r="G290" s="241"/>
      <c r="H290" s="244">
        <v>33.8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AT290" s="250" t="s">
        <v>198</v>
      </c>
      <c r="AU290" s="250" t="s">
        <v>84</v>
      </c>
      <c r="AV290" s="11" t="s">
        <v>84</v>
      </c>
      <c r="AW290" s="11" t="s">
        <v>37</v>
      </c>
      <c r="AX290" s="11" t="s">
        <v>74</v>
      </c>
      <c r="AY290" s="250" t="s">
        <v>126</v>
      </c>
    </row>
    <row r="291" spans="2:51" s="11" customFormat="1" ht="13.5">
      <c r="B291" s="240"/>
      <c r="C291" s="241"/>
      <c r="D291" s="233" t="s">
        <v>198</v>
      </c>
      <c r="E291" s="242" t="s">
        <v>21</v>
      </c>
      <c r="F291" s="243" t="s">
        <v>440</v>
      </c>
      <c r="G291" s="241"/>
      <c r="H291" s="244">
        <v>32.5</v>
      </c>
      <c r="I291" s="245"/>
      <c r="J291" s="241"/>
      <c r="K291" s="241"/>
      <c r="L291" s="246"/>
      <c r="M291" s="247"/>
      <c r="N291" s="248"/>
      <c r="O291" s="248"/>
      <c r="P291" s="248"/>
      <c r="Q291" s="248"/>
      <c r="R291" s="248"/>
      <c r="S291" s="248"/>
      <c r="T291" s="249"/>
      <c r="AT291" s="250" t="s">
        <v>198</v>
      </c>
      <c r="AU291" s="250" t="s">
        <v>84</v>
      </c>
      <c r="AV291" s="11" t="s">
        <v>84</v>
      </c>
      <c r="AW291" s="11" t="s">
        <v>37</v>
      </c>
      <c r="AX291" s="11" t="s">
        <v>74</v>
      </c>
      <c r="AY291" s="250" t="s">
        <v>126</v>
      </c>
    </row>
    <row r="292" spans="2:51" s="11" customFormat="1" ht="13.5">
      <c r="B292" s="240"/>
      <c r="C292" s="241"/>
      <c r="D292" s="233" t="s">
        <v>198</v>
      </c>
      <c r="E292" s="242" t="s">
        <v>21</v>
      </c>
      <c r="F292" s="243" t="s">
        <v>441</v>
      </c>
      <c r="G292" s="241"/>
      <c r="H292" s="244">
        <v>39.4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AT292" s="250" t="s">
        <v>198</v>
      </c>
      <c r="AU292" s="250" t="s">
        <v>84</v>
      </c>
      <c r="AV292" s="11" t="s">
        <v>84</v>
      </c>
      <c r="AW292" s="11" t="s">
        <v>37</v>
      </c>
      <c r="AX292" s="11" t="s">
        <v>74</v>
      </c>
      <c r="AY292" s="250" t="s">
        <v>126</v>
      </c>
    </row>
    <row r="293" spans="2:51" s="11" customFormat="1" ht="13.5">
      <c r="B293" s="240"/>
      <c r="C293" s="241"/>
      <c r="D293" s="233" t="s">
        <v>198</v>
      </c>
      <c r="E293" s="242" t="s">
        <v>21</v>
      </c>
      <c r="F293" s="243" t="s">
        <v>442</v>
      </c>
      <c r="G293" s="241"/>
      <c r="H293" s="244">
        <v>33.8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AT293" s="250" t="s">
        <v>198</v>
      </c>
      <c r="AU293" s="250" t="s">
        <v>84</v>
      </c>
      <c r="AV293" s="11" t="s">
        <v>84</v>
      </c>
      <c r="AW293" s="11" t="s">
        <v>37</v>
      </c>
      <c r="AX293" s="11" t="s">
        <v>74</v>
      </c>
      <c r="AY293" s="250" t="s">
        <v>126</v>
      </c>
    </row>
    <row r="294" spans="2:51" s="11" customFormat="1" ht="13.5">
      <c r="B294" s="240"/>
      <c r="C294" s="241"/>
      <c r="D294" s="233" t="s">
        <v>198</v>
      </c>
      <c r="E294" s="242" t="s">
        <v>21</v>
      </c>
      <c r="F294" s="243" t="s">
        <v>443</v>
      </c>
      <c r="G294" s="241"/>
      <c r="H294" s="244">
        <v>48.4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198</v>
      </c>
      <c r="AU294" s="250" t="s">
        <v>84</v>
      </c>
      <c r="AV294" s="11" t="s">
        <v>84</v>
      </c>
      <c r="AW294" s="11" t="s">
        <v>37</v>
      </c>
      <c r="AX294" s="11" t="s">
        <v>74</v>
      </c>
      <c r="AY294" s="250" t="s">
        <v>126</v>
      </c>
    </row>
    <row r="295" spans="2:51" s="12" customFormat="1" ht="13.5">
      <c r="B295" s="251"/>
      <c r="C295" s="252"/>
      <c r="D295" s="233" t="s">
        <v>198</v>
      </c>
      <c r="E295" s="253" t="s">
        <v>21</v>
      </c>
      <c r="F295" s="254" t="s">
        <v>221</v>
      </c>
      <c r="G295" s="252"/>
      <c r="H295" s="255">
        <v>187.9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AT295" s="261" t="s">
        <v>198</v>
      </c>
      <c r="AU295" s="261" t="s">
        <v>84</v>
      </c>
      <c r="AV295" s="12" t="s">
        <v>146</v>
      </c>
      <c r="AW295" s="12" t="s">
        <v>37</v>
      </c>
      <c r="AX295" s="12" t="s">
        <v>74</v>
      </c>
      <c r="AY295" s="261" t="s">
        <v>126</v>
      </c>
    </row>
    <row r="296" spans="2:51" s="13" customFormat="1" ht="13.5">
      <c r="B296" s="262"/>
      <c r="C296" s="263"/>
      <c r="D296" s="233" t="s">
        <v>198</v>
      </c>
      <c r="E296" s="264" t="s">
        <v>21</v>
      </c>
      <c r="F296" s="265" t="s">
        <v>222</v>
      </c>
      <c r="G296" s="263"/>
      <c r="H296" s="266">
        <v>253.5</v>
      </c>
      <c r="I296" s="267"/>
      <c r="J296" s="263"/>
      <c r="K296" s="263"/>
      <c r="L296" s="268"/>
      <c r="M296" s="269"/>
      <c r="N296" s="270"/>
      <c r="O296" s="270"/>
      <c r="P296" s="270"/>
      <c r="Q296" s="270"/>
      <c r="R296" s="270"/>
      <c r="S296" s="270"/>
      <c r="T296" s="271"/>
      <c r="AT296" s="272" t="s">
        <v>198</v>
      </c>
      <c r="AU296" s="272" t="s">
        <v>84</v>
      </c>
      <c r="AV296" s="13" t="s">
        <v>152</v>
      </c>
      <c r="AW296" s="13" t="s">
        <v>37</v>
      </c>
      <c r="AX296" s="13" t="s">
        <v>82</v>
      </c>
      <c r="AY296" s="272" t="s">
        <v>126</v>
      </c>
    </row>
    <row r="297" spans="2:65" s="1" customFormat="1" ht="16.5" customHeight="1">
      <c r="B297" s="46"/>
      <c r="C297" s="283" t="s">
        <v>444</v>
      </c>
      <c r="D297" s="283" t="s">
        <v>335</v>
      </c>
      <c r="E297" s="284" t="s">
        <v>445</v>
      </c>
      <c r="F297" s="285" t="s">
        <v>446</v>
      </c>
      <c r="G297" s="286" t="s">
        <v>291</v>
      </c>
      <c r="H297" s="287">
        <v>258.57</v>
      </c>
      <c r="I297" s="288"/>
      <c r="J297" s="289">
        <f>ROUND(I297*H297,2)</f>
        <v>0</v>
      </c>
      <c r="K297" s="285" t="s">
        <v>133</v>
      </c>
      <c r="L297" s="290"/>
      <c r="M297" s="291" t="s">
        <v>21</v>
      </c>
      <c r="N297" s="292" t="s">
        <v>45</v>
      </c>
      <c r="O297" s="47"/>
      <c r="P297" s="230">
        <f>O297*H297</f>
        <v>0</v>
      </c>
      <c r="Q297" s="230">
        <v>0.0003</v>
      </c>
      <c r="R297" s="230">
        <f>Q297*H297</f>
        <v>0.07757099999999999</v>
      </c>
      <c r="S297" s="230">
        <v>0</v>
      </c>
      <c r="T297" s="231">
        <f>S297*H297</f>
        <v>0</v>
      </c>
      <c r="AR297" s="24" t="s">
        <v>338</v>
      </c>
      <c r="AT297" s="24" t="s">
        <v>335</v>
      </c>
      <c r="AU297" s="24" t="s">
        <v>84</v>
      </c>
      <c r="AY297" s="24" t="s">
        <v>126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82</v>
      </c>
      <c r="BK297" s="232">
        <f>ROUND(I297*H297,2)</f>
        <v>0</v>
      </c>
      <c r="BL297" s="24" t="s">
        <v>282</v>
      </c>
      <c r="BM297" s="24" t="s">
        <v>447</v>
      </c>
    </row>
    <row r="298" spans="2:51" s="11" customFormat="1" ht="13.5">
      <c r="B298" s="240"/>
      <c r="C298" s="241"/>
      <c r="D298" s="233" t="s">
        <v>198</v>
      </c>
      <c r="E298" s="241"/>
      <c r="F298" s="243" t="s">
        <v>448</v>
      </c>
      <c r="G298" s="241"/>
      <c r="H298" s="244">
        <v>258.57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AT298" s="250" t="s">
        <v>198</v>
      </c>
      <c r="AU298" s="250" t="s">
        <v>84</v>
      </c>
      <c r="AV298" s="11" t="s">
        <v>84</v>
      </c>
      <c r="AW298" s="11" t="s">
        <v>6</v>
      </c>
      <c r="AX298" s="11" t="s">
        <v>82</v>
      </c>
      <c r="AY298" s="250" t="s">
        <v>126</v>
      </c>
    </row>
    <row r="299" spans="2:65" s="1" customFormat="1" ht="25.5" customHeight="1">
      <c r="B299" s="46"/>
      <c r="C299" s="283" t="s">
        <v>449</v>
      </c>
      <c r="D299" s="283" t="s">
        <v>335</v>
      </c>
      <c r="E299" s="284" t="s">
        <v>428</v>
      </c>
      <c r="F299" s="285" t="s">
        <v>429</v>
      </c>
      <c r="G299" s="286" t="s">
        <v>196</v>
      </c>
      <c r="H299" s="287">
        <v>20.28</v>
      </c>
      <c r="I299" s="288"/>
      <c r="J299" s="289">
        <f>ROUND(I299*H299,2)</f>
        <v>0</v>
      </c>
      <c r="K299" s="285" t="s">
        <v>133</v>
      </c>
      <c r="L299" s="290"/>
      <c r="M299" s="291" t="s">
        <v>21</v>
      </c>
      <c r="N299" s="292" t="s">
        <v>45</v>
      </c>
      <c r="O299" s="47"/>
      <c r="P299" s="230">
        <f>O299*H299</f>
        <v>0</v>
      </c>
      <c r="Q299" s="230">
        <v>0.0018</v>
      </c>
      <c r="R299" s="230">
        <f>Q299*H299</f>
        <v>0.036504</v>
      </c>
      <c r="S299" s="230">
        <v>0</v>
      </c>
      <c r="T299" s="231">
        <f>S299*H299</f>
        <v>0</v>
      </c>
      <c r="AR299" s="24" t="s">
        <v>338</v>
      </c>
      <c r="AT299" s="24" t="s">
        <v>335</v>
      </c>
      <c r="AU299" s="24" t="s">
        <v>84</v>
      </c>
      <c r="AY299" s="24" t="s">
        <v>126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82</v>
      </c>
      <c r="BK299" s="232">
        <f>ROUND(I299*H299,2)</f>
        <v>0</v>
      </c>
      <c r="BL299" s="24" t="s">
        <v>282</v>
      </c>
      <c r="BM299" s="24" t="s">
        <v>450</v>
      </c>
    </row>
    <row r="300" spans="2:51" s="11" customFormat="1" ht="13.5">
      <c r="B300" s="240"/>
      <c r="C300" s="241"/>
      <c r="D300" s="233" t="s">
        <v>198</v>
      </c>
      <c r="E300" s="241"/>
      <c r="F300" s="243" t="s">
        <v>451</v>
      </c>
      <c r="G300" s="241"/>
      <c r="H300" s="244">
        <v>20.28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198</v>
      </c>
      <c r="AU300" s="250" t="s">
        <v>84</v>
      </c>
      <c r="AV300" s="11" t="s">
        <v>84</v>
      </c>
      <c r="AW300" s="11" t="s">
        <v>6</v>
      </c>
      <c r="AX300" s="11" t="s">
        <v>82</v>
      </c>
      <c r="AY300" s="250" t="s">
        <v>126</v>
      </c>
    </row>
    <row r="301" spans="2:65" s="1" customFormat="1" ht="38.25" customHeight="1">
      <c r="B301" s="46"/>
      <c r="C301" s="221" t="s">
        <v>452</v>
      </c>
      <c r="D301" s="221" t="s">
        <v>129</v>
      </c>
      <c r="E301" s="222" t="s">
        <v>453</v>
      </c>
      <c r="F301" s="223" t="s">
        <v>454</v>
      </c>
      <c r="G301" s="224" t="s">
        <v>245</v>
      </c>
      <c r="H301" s="225">
        <v>6.441</v>
      </c>
      <c r="I301" s="226"/>
      <c r="J301" s="227">
        <f>ROUND(I301*H301,2)</f>
        <v>0</v>
      </c>
      <c r="K301" s="223" t="s">
        <v>133</v>
      </c>
      <c r="L301" s="72"/>
      <c r="M301" s="228" t="s">
        <v>21</v>
      </c>
      <c r="N301" s="229" t="s">
        <v>45</v>
      </c>
      <c r="O301" s="47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4" t="s">
        <v>282</v>
      </c>
      <c r="AT301" s="24" t="s">
        <v>129</v>
      </c>
      <c r="AU301" s="24" t="s">
        <v>84</v>
      </c>
      <c r="AY301" s="24" t="s">
        <v>126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82</v>
      </c>
      <c r="BK301" s="232">
        <f>ROUND(I301*H301,2)</f>
        <v>0</v>
      </c>
      <c r="BL301" s="24" t="s">
        <v>282</v>
      </c>
      <c r="BM301" s="24" t="s">
        <v>455</v>
      </c>
    </row>
    <row r="302" spans="2:65" s="1" customFormat="1" ht="38.25" customHeight="1">
      <c r="B302" s="46"/>
      <c r="C302" s="221" t="s">
        <v>456</v>
      </c>
      <c r="D302" s="221" t="s">
        <v>129</v>
      </c>
      <c r="E302" s="222" t="s">
        <v>457</v>
      </c>
      <c r="F302" s="223" t="s">
        <v>458</v>
      </c>
      <c r="G302" s="224" t="s">
        <v>245</v>
      </c>
      <c r="H302" s="225">
        <v>6.441</v>
      </c>
      <c r="I302" s="226"/>
      <c r="J302" s="227">
        <f>ROUND(I302*H302,2)</f>
        <v>0</v>
      </c>
      <c r="K302" s="223" t="s">
        <v>133</v>
      </c>
      <c r="L302" s="72"/>
      <c r="M302" s="228" t="s">
        <v>21</v>
      </c>
      <c r="N302" s="229" t="s">
        <v>45</v>
      </c>
      <c r="O302" s="47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AR302" s="24" t="s">
        <v>282</v>
      </c>
      <c r="AT302" s="24" t="s">
        <v>129</v>
      </c>
      <c r="AU302" s="24" t="s">
        <v>84</v>
      </c>
      <c r="AY302" s="24" t="s">
        <v>126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4" t="s">
        <v>82</v>
      </c>
      <c r="BK302" s="232">
        <f>ROUND(I302*H302,2)</f>
        <v>0</v>
      </c>
      <c r="BL302" s="24" t="s">
        <v>282</v>
      </c>
      <c r="BM302" s="24" t="s">
        <v>459</v>
      </c>
    </row>
    <row r="303" spans="2:65" s="1" customFormat="1" ht="38.25" customHeight="1">
      <c r="B303" s="46"/>
      <c r="C303" s="221" t="s">
        <v>460</v>
      </c>
      <c r="D303" s="221" t="s">
        <v>129</v>
      </c>
      <c r="E303" s="222" t="s">
        <v>461</v>
      </c>
      <c r="F303" s="223" t="s">
        <v>462</v>
      </c>
      <c r="G303" s="224" t="s">
        <v>245</v>
      </c>
      <c r="H303" s="225">
        <v>6.441</v>
      </c>
      <c r="I303" s="226"/>
      <c r="J303" s="227">
        <f>ROUND(I303*H303,2)</f>
        <v>0</v>
      </c>
      <c r="K303" s="223" t="s">
        <v>133</v>
      </c>
      <c r="L303" s="72"/>
      <c r="M303" s="228" t="s">
        <v>21</v>
      </c>
      <c r="N303" s="229" t="s">
        <v>45</v>
      </c>
      <c r="O303" s="47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4" t="s">
        <v>282</v>
      </c>
      <c r="AT303" s="24" t="s">
        <v>129</v>
      </c>
      <c r="AU303" s="24" t="s">
        <v>84</v>
      </c>
      <c r="AY303" s="24" t="s">
        <v>126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4" t="s">
        <v>82</v>
      </c>
      <c r="BK303" s="232">
        <f>ROUND(I303*H303,2)</f>
        <v>0</v>
      </c>
      <c r="BL303" s="24" t="s">
        <v>282</v>
      </c>
      <c r="BM303" s="24" t="s">
        <v>463</v>
      </c>
    </row>
    <row r="304" spans="2:63" s="10" customFormat="1" ht="29.85" customHeight="1">
      <c r="B304" s="205"/>
      <c r="C304" s="206"/>
      <c r="D304" s="207" t="s">
        <v>73</v>
      </c>
      <c r="E304" s="219" t="s">
        <v>464</v>
      </c>
      <c r="F304" s="219" t="s">
        <v>465</v>
      </c>
      <c r="G304" s="206"/>
      <c r="H304" s="206"/>
      <c r="I304" s="209"/>
      <c r="J304" s="220">
        <f>BK304</f>
        <v>0</v>
      </c>
      <c r="K304" s="206"/>
      <c r="L304" s="211"/>
      <c r="M304" s="212"/>
      <c r="N304" s="213"/>
      <c r="O304" s="213"/>
      <c r="P304" s="214">
        <f>SUM(P305:P327)</f>
        <v>0</v>
      </c>
      <c r="Q304" s="213"/>
      <c r="R304" s="214">
        <f>SUM(R305:R327)</f>
        <v>0.0154</v>
      </c>
      <c r="S304" s="213"/>
      <c r="T304" s="215">
        <f>SUM(T305:T327)</f>
        <v>0</v>
      </c>
      <c r="AR304" s="216" t="s">
        <v>84</v>
      </c>
      <c r="AT304" s="217" t="s">
        <v>73</v>
      </c>
      <c r="AU304" s="217" t="s">
        <v>82</v>
      </c>
      <c r="AY304" s="216" t="s">
        <v>126</v>
      </c>
      <c r="BK304" s="218">
        <f>SUM(BK305:BK327)</f>
        <v>0</v>
      </c>
    </row>
    <row r="305" spans="2:65" s="1" customFormat="1" ht="25.5" customHeight="1">
      <c r="B305" s="46"/>
      <c r="C305" s="221" t="s">
        <v>466</v>
      </c>
      <c r="D305" s="221" t="s">
        <v>129</v>
      </c>
      <c r="E305" s="222" t="s">
        <v>467</v>
      </c>
      <c r="F305" s="223" t="s">
        <v>468</v>
      </c>
      <c r="G305" s="224" t="s">
        <v>196</v>
      </c>
      <c r="H305" s="225">
        <v>35</v>
      </c>
      <c r="I305" s="226"/>
      <c r="J305" s="227">
        <f>ROUND(I305*H305,2)</f>
        <v>0</v>
      </c>
      <c r="K305" s="223" t="s">
        <v>133</v>
      </c>
      <c r="L305" s="72"/>
      <c r="M305" s="228" t="s">
        <v>21</v>
      </c>
      <c r="N305" s="229" t="s">
        <v>45</v>
      </c>
      <c r="O305" s="47"/>
      <c r="P305" s="230">
        <f>O305*H305</f>
        <v>0</v>
      </c>
      <c r="Q305" s="230">
        <v>2E-05</v>
      </c>
      <c r="R305" s="230">
        <f>Q305*H305</f>
        <v>0.0007000000000000001</v>
      </c>
      <c r="S305" s="230">
        <v>0</v>
      </c>
      <c r="T305" s="231">
        <f>S305*H305</f>
        <v>0</v>
      </c>
      <c r="AR305" s="24" t="s">
        <v>282</v>
      </c>
      <c r="AT305" s="24" t="s">
        <v>129</v>
      </c>
      <c r="AU305" s="24" t="s">
        <v>84</v>
      </c>
      <c r="AY305" s="24" t="s">
        <v>126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82</v>
      </c>
      <c r="BK305" s="232">
        <f>ROUND(I305*H305,2)</f>
        <v>0</v>
      </c>
      <c r="BL305" s="24" t="s">
        <v>282</v>
      </c>
      <c r="BM305" s="24" t="s">
        <v>469</v>
      </c>
    </row>
    <row r="306" spans="2:51" s="11" customFormat="1" ht="13.5">
      <c r="B306" s="240"/>
      <c r="C306" s="241"/>
      <c r="D306" s="233" t="s">
        <v>198</v>
      </c>
      <c r="E306" s="242" t="s">
        <v>21</v>
      </c>
      <c r="F306" s="243" t="s">
        <v>172</v>
      </c>
      <c r="G306" s="241"/>
      <c r="H306" s="244">
        <v>35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AT306" s="250" t="s">
        <v>198</v>
      </c>
      <c r="AU306" s="250" t="s">
        <v>84</v>
      </c>
      <c r="AV306" s="11" t="s">
        <v>84</v>
      </c>
      <c r="AW306" s="11" t="s">
        <v>37</v>
      </c>
      <c r="AX306" s="11" t="s">
        <v>82</v>
      </c>
      <c r="AY306" s="250" t="s">
        <v>126</v>
      </c>
    </row>
    <row r="307" spans="2:65" s="1" customFormat="1" ht="16.5" customHeight="1">
      <c r="B307" s="46"/>
      <c r="C307" s="221" t="s">
        <v>470</v>
      </c>
      <c r="D307" s="221" t="s">
        <v>129</v>
      </c>
      <c r="E307" s="222" t="s">
        <v>471</v>
      </c>
      <c r="F307" s="223" t="s">
        <v>472</v>
      </c>
      <c r="G307" s="224" t="s">
        <v>196</v>
      </c>
      <c r="H307" s="225">
        <v>35</v>
      </c>
      <c r="I307" s="226"/>
      <c r="J307" s="227">
        <f>ROUND(I307*H307,2)</f>
        <v>0</v>
      </c>
      <c r="K307" s="223" t="s">
        <v>133</v>
      </c>
      <c r="L307" s="72"/>
      <c r="M307" s="228" t="s">
        <v>21</v>
      </c>
      <c r="N307" s="229" t="s">
        <v>45</v>
      </c>
      <c r="O307" s="47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4" t="s">
        <v>282</v>
      </c>
      <c r="AT307" s="24" t="s">
        <v>129</v>
      </c>
      <c r="AU307" s="24" t="s">
        <v>84</v>
      </c>
      <c r="AY307" s="24" t="s">
        <v>126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4" t="s">
        <v>82</v>
      </c>
      <c r="BK307" s="232">
        <f>ROUND(I307*H307,2)</f>
        <v>0</v>
      </c>
      <c r="BL307" s="24" t="s">
        <v>282</v>
      </c>
      <c r="BM307" s="24" t="s">
        <v>473</v>
      </c>
    </row>
    <row r="308" spans="2:51" s="11" customFormat="1" ht="13.5">
      <c r="B308" s="240"/>
      <c r="C308" s="241"/>
      <c r="D308" s="233" t="s">
        <v>198</v>
      </c>
      <c r="E308" s="242" t="s">
        <v>21</v>
      </c>
      <c r="F308" s="243" t="s">
        <v>172</v>
      </c>
      <c r="G308" s="241"/>
      <c r="H308" s="244">
        <v>35</v>
      </c>
      <c r="I308" s="245"/>
      <c r="J308" s="241"/>
      <c r="K308" s="241"/>
      <c r="L308" s="246"/>
      <c r="M308" s="247"/>
      <c r="N308" s="248"/>
      <c r="O308" s="248"/>
      <c r="P308" s="248"/>
      <c r="Q308" s="248"/>
      <c r="R308" s="248"/>
      <c r="S308" s="248"/>
      <c r="T308" s="249"/>
      <c r="AT308" s="250" t="s">
        <v>198</v>
      </c>
      <c r="AU308" s="250" t="s">
        <v>84</v>
      </c>
      <c r="AV308" s="11" t="s">
        <v>84</v>
      </c>
      <c r="AW308" s="11" t="s">
        <v>37</v>
      </c>
      <c r="AX308" s="11" t="s">
        <v>82</v>
      </c>
      <c r="AY308" s="250" t="s">
        <v>126</v>
      </c>
    </row>
    <row r="309" spans="2:65" s="1" customFormat="1" ht="16.5" customHeight="1">
      <c r="B309" s="46"/>
      <c r="C309" s="221" t="s">
        <v>474</v>
      </c>
      <c r="D309" s="221" t="s">
        <v>129</v>
      </c>
      <c r="E309" s="222" t="s">
        <v>475</v>
      </c>
      <c r="F309" s="223" t="s">
        <v>476</v>
      </c>
      <c r="G309" s="224" t="s">
        <v>196</v>
      </c>
      <c r="H309" s="225">
        <v>35</v>
      </c>
      <c r="I309" s="226"/>
      <c r="J309" s="227">
        <f>ROUND(I309*H309,2)</f>
        <v>0</v>
      </c>
      <c r="K309" s="223" t="s">
        <v>133</v>
      </c>
      <c r="L309" s="72"/>
      <c r="M309" s="228" t="s">
        <v>21</v>
      </c>
      <c r="N309" s="229" t="s">
        <v>45</v>
      </c>
      <c r="O309" s="47"/>
      <c r="P309" s="230">
        <f>O309*H309</f>
        <v>0</v>
      </c>
      <c r="Q309" s="230">
        <v>6E-05</v>
      </c>
      <c r="R309" s="230">
        <f>Q309*H309</f>
        <v>0.0021</v>
      </c>
      <c r="S309" s="230">
        <v>0</v>
      </c>
      <c r="T309" s="231">
        <f>S309*H309</f>
        <v>0</v>
      </c>
      <c r="AR309" s="24" t="s">
        <v>282</v>
      </c>
      <c r="AT309" s="24" t="s">
        <v>129</v>
      </c>
      <c r="AU309" s="24" t="s">
        <v>84</v>
      </c>
      <c r="AY309" s="24" t="s">
        <v>126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4" t="s">
        <v>82</v>
      </c>
      <c r="BK309" s="232">
        <f>ROUND(I309*H309,2)</f>
        <v>0</v>
      </c>
      <c r="BL309" s="24" t="s">
        <v>282</v>
      </c>
      <c r="BM309" s="24" t="s">
        <v>477</v>
      </c>
    </row>
    <row r="310" spans="2:47" s="1" customFormat="1" ht="13.5">
      <c r="B310" s="46"/>
      <c r="C310" s="74"/>
      <c r="D310" s="233" t="s">
        <v>136</v>
      </c>
      <c r="E310" s="74"/>
      <c r="F310" s="234" t="s">
        <v>478</v>
      </c>
      <c r="G310" s="74"/>
      <c r="H310" s="74"/>
      <c r="I310" s="191"/>
      <c r="J310" s="74"/>
      <c r="K310" s="74"/>
      <c r="L310" s="72"/>
      <c r="M310" s="235"/>
      <c r="N310" s="47"/>
      <c r="O310" s="47"/>
      <c r="P310" s="47"/>
      <c r="Q310" s="47"/>
      <c r="R310" s="47"/>
      <c r="S310" s="47"/>
      <c r="T310" s="95"/>
      <c r="AT310" s="24" t="s">
        <v>136</v>
      </c>
      <c r="AU310" s="24" t="s">
        <v>84</v>
      </c>
    </row>
    <row r="311" spans="2:51" s="14" customFormat="1" ht="13.5">
      <c r="B311" s="273"/>
      <c r="C311" s="274"/>
      <c r="D311" s="233" t="s">
        <v>198</v>
      </c>
      <c r="E311" s="275" t="s">
        <v>21</v>
      </c>
      <c r="F311" s="276" t="s">
        <v>479</v>
      </c>
      <c r="G311" s="274"/>
      <c r="H311" s="275" t="s">
        <v>21</v>
      </c>
      <c r="I311" s="277"/>
      <c r="J311" s="274"/>
      <c r="K311" s="274"/>
      <c r="L311" s="278"/>
      <c r="M311" s="279"/>
      <c r="N311" s="280"/>
      <c r="O311" s="280"/>
      <c r="P311" s="280"/>
      <c r="Q311" s="280"/>
      <c r="R311" s="280"/>
      <c r="S311" s="280"/>
      <c r="T311" s="281"/>
      <c r="AT311" s="282" t="s">
        <v>198</v>
      </c>
      <c r="AU311" s="282" t="s">
        <v>84</v>
      </c>
      <c r="AV311" s="14" t="s">
        <v>82</v>
      </c>
      <c r="AW311" s="14" t="s">
        <v>37</v>
      </c>
      <c r="AX311" s="14" t="s">
        <v>74</v>
      </c>
      <c r="AY311" s="282" t="s">
        <v>126</v>
      </c>
    </row>
    <row r="312" spans="2:51" s="11" customFormat="1" ht="13.5">
      <c r="B312" s="240"/>
      <c r="C312" s="241"/>
      <c r="D312" s="233" t="s">
        <v>198</v>
      </c>
      <c r="E312" s="242" t="s">
        <v>21</v>
      </c>
      <c r="F312" s="243" t="s">
        <v>480</v>
      </c>
      <c r="G312" s="241"/>
      <c r="H312" s="244">
        <v>5</v>
      </c>
      <c r="I312" s="245"/>
      <c r="J312" s="241"/>
      <c r="K312" s="241"/>
      <c r="L312" s="246"/>
      <c r="M312" s="247"/>
      <c r="N312" s="248"/>
      <c r="O312" s="248"/>
      <c r="P312" s="248"/>
      <c r="Q312" s="248"/>
      <c r="R312" s="248"/>
      <c r="S312" s="248"/>
      <c r="T312" s="249"/>
      <c r="AT312" s="250" t="s">
        <v>198</v>
      </c>
      <c r="AU312" s="250" t="s">
        <v>84</v>
      </c>
      <c r="AV312" s="11" t="s">
        <v>84</v>
      </c>
      <c r="AW312" s="11" t="s">
        <v>37</v>
      </c>
      <c r="AX312" s="11" t="s">
        <v>74</v>
      </c>
      <c r="AY312" s="250" t="s">
        <v>126</v>
      </c>
    </row>
    <row r="313" spans="2:51" s="11" customFormat="1" ht="13.5">
      <c r="B313" s="240"/>
      <c r="C313" s="241"/>
      <c r="D313" s="233" t="s">
        <v>198</v>
      </c>
      <c r="E313" s="242" t="s">
        <v>21</v>
      </c>
      <c r="F313" s="243" t="s">
        <v>481</v>
      </c>
      <c r="G313" s="241"/>
      <c r="H313" s="244">
        <v>5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AT313" s="250" t="s">
        <v>198</v>
      </c>
      <c r="AU313" s="250" t="s">
        <v>84</v>
      </c>
      <c r="AV313" s="11" t="s">
        <v>84</v>
      </c>
      <c r="AW313" s="11" t="s">
        <v>37</v>
      </c>
      <c r="AX313" s="11" t="s">
        <v>74</v>
      </c>
      <c r="AY313" s="250" t="s">
        <v>126</v>
      </c>
    </row>
    <row r="314" spans="2:51" s="12" customFormat="1" ht="13.5">
      <c r="B314" s="251"/>
      <c r="C314" s="252"/>
      <c r="D314" s="233" t="s">
        <v>198</v>
      </c>
      <c r="E314" s="253" t="s">
        <v>21</v>
      </c>
      <c r="F314" s="254" t="s">
        <v>215</v>
      </c>
      <c r="G314" s="252"/>
      <c r="H314" s="255">
        <v>10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AT314" s="261" t="s">
        <v>198</v>
      </c>
      <c r="AU314" s="261" t="s">
        <v>84</v>
      </c>
      <c r="AV314" s="12" t="s">
        <v>146</v>
      </c>
      <c r="AW314" s="12" t="s">
        <v>37</v>
      </c>
      <c r="AX314" s="12" t="s">
        <v>74</v>
      </c>
      <c r="AY314" s="261" t="s">
        <v>126</v>
      </c>
    </row>
    <row r="315" spans="2:51" s="11" customFormat="1" ht="13.5">
      <c r="B315" s="240"/>
      <c r="C315" s="241"/>
      <c r="D315" s="233" t="s">
        <v>198</v>
      </c>
      <c r="E315" s="242" t="s">
        <v>21</v>
      </c>
      <c r="F315" s="243" t="s">
        <v>482</v>
      </c>
      <c r="G315" s="241"/>
      <c r="H315" s="244">
        <v>5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AT315" s="250" t="s">
        <v>198</v>
      </c>
      <c r="AU315" s="250" t="s">
        <v>84</v>
      </c>
      <c r="AV315" s="11" t="s">
        <v>84</v>
      </c>
      <c r="AW315" s="11" t="s">
        <v>37</v>
      </c>
      <c r="AX315" s="11" t="s">
        <v>74</v>
      </c>
      <c r="AY315" s="250" t="s">
        <v>126</v>
      </c>
    </row>
    <row r="316" spans="2:51" s="11" customFormat="1" ht="13.5">
      <c r="B316" s="240"/>
      <c r="C316" s="241"/>
      <c r="D316" s="233" t="s">
        <v>198</v>
      </c>
      <c r="E316" s="242" t="s">
        <v>21</v>
      </c>
      <c r="F316" s="243" t="s">
        <v>483</v>
      </c>
      <c r="G316" s="241"/>
      <c r="H316" s="244">
        <v>5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198</v>
      </c>
      <c r="AU316" s="250" t="s">
        <v>84</v>
      </c>
      <c r="AV316" s="11" t="s">
        <v>84</v>
      </c>
      <c r="AW316" s="11" t="s">
        <v>37</v>
      </c>
      <c r="AX316" s="11" t="s">
        <v>74</v>
      </c>
      <c r="AY316" s="250" t="s">
        <v>126</v>
      </c>
    </row>
    <row r="317" spans="2:51" s="11" customFormat="1" ht="13.5">
      <c r="B317" s="240"/>
      <c r="C317" s="241"/>
      <c r="D317" s="233" t="s">
        <v>198</v>
      </c>
      <c r="E317" s="242" t="s">
        <v>21</v>
      </c>
      <c r="F317" s="243" t="s">
        <v>484</v>
      </c>
      <c r="G317" s="241"/>
      <c r="H317" s="244">
        <v>5</v>
      </c>
      <c r="I317" s="245"/>
      <c r="J317" s="241"/>
      <c r="K317" s="241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198</v>
      </c>
      <c r="AU317" s="250" t="s">
        <v>84</v>
      </c>
      <c r="AV317" s="11" t="s">
        <v>84</v>
      </c>
      <c r="AW317" s="11" t="s">
        <v>37</v>
      </c>
      <c r="AX317" s="11" t="s">
        <v>74</v>
      </c>
      <c r="AY317" s="250" t="s">
        <v>126</v>
      </c>
    </row>
    <row r="318" spans="2:51" s="11" customFormat="1" ht="13.5">
      <c r="B318" s="240"/>
      <c r="C318" s="241"/>
      <c r="D318" s="233" t="s">
        <v>198</v>
      </c>
      <c r="E318" s="242" t="s">
        <v>21</v>
      </c>
      <c r="F318" s="243" t="s">
        <v>485</v>
      </c>
      <c r="G318" s="241"/>
      <c r="H318" s="244">
        <v>5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AT318" s="250" t="s">
        <v>198</v>
      </c>
      <c r="AU318" s="250" t="s">
        <v>84</v>
      </c>
      <c r="AV318" s="11" t="s">
        <v>84</v>
      </c>
      <c r="AW318" s="11" t="s">
        <v>37</v>
      </c>
      <c r="AX318" s="11" t="s">
        <v>74</v>
      </c>
      <c r="AY318" s="250" t="s">
        <v>126</v>
      </c>
    </row>
    <row r="319" spans="2:51" s="11" customFormat="1" ht="13.5">
      <c r="B319" s="240"/>
      <c r="C319" s="241"/>
      <c r="D319" s="233" t="s">
        <v>198</v>
      </c>
      <c r="E319" s="242" t="s">
        <v>21</v>
      </c>
      <c r="F319" s="243" t="s">
        <v>486</v>
      </c>
      <c r="G319" s="241"/>
      <c r="H319" s="244">
        <v>5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AT319" s="250" t="s">
        <v>198</v>
      </c>
      <c r="AU319" s="250" t="s">
        <v>84</v>
      </c>
      <c r="AV319" s="11" t="s">
        <v>84</v>
      </c>
      <c r="AW319" s="11" t="s">
        <v>37</v>
      </c>
      <c r="AX319" s="11" t="s">
        <v>74</v>
      </c>
      <c r="AY319" s="250" t="s">
        <v>126</v>
      </c>
    </row>
    <row r="320" spans="2:51" s="12" customFormat="1" ht="13.5">
      <c r="B320" s="251"/>
      <c r="C320" s="252"/>
      <c r="D320" s="233" t="s">
        <v>198</v>
      </c>
      <c r="E320" s="253" t="s">
        <v>21</v>
      </c>
      <c r="F320" s="254" t="s">
        <v>221</v>
      </c>
      <c r="G320" s="252"/>
      <c r="H320" s="255">
        <v>25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AT320" s="261" t="s">
        <v>198</v>
      </c>
      <c r="AU320" s="261" t="s">
        <v>84</v>
      </c>
      <c r="AV320" s="12" t="s">
        <v>146</v>
      </c>
      <c r="AW320" s="12" t="s">
        <v>37</v>
      </c>
      <c r="AX320" s="12" t="s">
        <v>74</v>
      </c>
      <c r="AY320" s="261" t="s">
        <v>126</v>
      </c>
    </row>
    <row r="321" spans="2:51" s="13" customFormat="1" ht="13.5">
      <c r="B321" s="262"/>
      <c r="C321" s="263"/>
      <c r="D321" s="233" t="s">
        <v>198</v>
      </c>
      <c r="E321" s="264" t="s">
        <v>172</v>
      </c>
      <c r="F321" s="265" t="s">
        <v>222</v>
      </c>
      <c r="G321" s="263"/>
      <c r="H321" s="266">
        <v>35</v>
      </c>
      <c r="I321" s="267"/>
      <c r="J321" s="263"/>
      <c r="K321" s="263"/>
      <c r="L321" s="268"/>
      <c r="M321" s="269"/>
      <c r="N321" s="270"/>
      <c r="O321" s="270"/>
      <c r="P321" s="270"/>
      <c r="Q321" s="270"/>
      <c r="R321" s="270"/>
      <c r="S321" s="270"/>
      <c r="T321" s="271"/>
      <c r="AT321" s="272" t="s">
        <v>198</v>
      </c>
      <c r="AU321" s="272" t="s">
        <v>84</v>
      </c>
      <c r="AV321" s="13" t="s">
        <v>152</v>
      </c>
      <c r="AW321" s="13" t="s">
        <v>37</v>
      </c>
      <c r="AX321" s="13" t="s">
        <v>82</v>
      </c>
      <c r="AY321" s="272" t="s">
        <v>126</v>
      </c>
    </row>
    <row r="322" spans="2:65" s="1" customFormat="1" ht="25.5" customHeight="1">
      <c r="B322" s="46"/>
      <c r="C322" s="221" t="s">
        <v>487</v>
      </c>
      <c r="D322" s="221" t="s">
        <v>129</v>
      </c>
      <c r="E322" s="222" t="s">
        <v>488</v>
      </c>
      <c r="F322" s="223" t="s">
        <v>489</v>
      </c>
      <c r="G322" s="224" t="s">
        <v>196</v>
      </c>
      <c r="H322" s="225">
        <v>35</v>
      </c>
      <c r="I322" s="226"/>
      <c r="J322" s="227">
        <f>ROUND(I322*H322,2)</f>
        <v>0</v>
      </c>
      <c r="K322" s="223" t="s">
        <v>133</v>
      </c>
      <c r="L322" s="72"/>
      <c r="M322" s="228" t="s">
        <v>21</v>
      </c>
      <c r="N322" s="229" t="s">
        <v>45</v>
      </c>
      <c r="O322" s="47"/>
      <c r="P322" s="230">
        <f>O322*H322</f>
        <v>0</v>
      </c>
      <c r="Q322" s="230">
        <v>3E-05</v>
      </c>
      <c r="R322" s="230">
        <f>Q322*H322</f>
        <v>0.00105</v>
      </c>
      <c r="S322" s="230">
        <v>0</v>
      </c>
      <c r="T322" s="231">
        <f>S322*H322</f>
        <v>0</v>
      </c>
      <c r="AR322" s="24" t="s">
        <v>282</v>
      </c>
      <c r="AT322" s="24" t="s">
        <v>129</v>
      </c>
      <c r="AU322" s="24" t="s">
        <v>84</v>
      </c>
      <c r="AY322" s="24" t="s">
        <v>126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4" t="s">
        <v>82</v>
      </c>
      <c r="BK322" s="232">
        <f>ROUND(I322*H322,2)</f>
        <v>0</v>
      </c>
      <c r="BL322" s="24" t="s">
        <v>282</v>
      </c>
      <c r="BM322" s="24" t="s">
        <v>490</v>
      </c>
    </row>
    <row r="323" spans="2:51" s="11" customFormat="1" ht="13.5">
      <c r="B323" s="240"/>
      <c r="C323" s="241"/>
      <c r="D323" s="233" t="s">
        <v>198</v>
      </c>
      <c r="E323" s="242" t="s">
        <v>21</v>
      </c>
      <c r="F323" s="243" t="s">
        <v>172</v>
      </c>
      <c r="G323" s="241"/>
      <c r="H323" s="244">
        <v>35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AT323" s="250" t="s">
        <v>198</v>
      </c>
      <c r="AU323" s="250" t="s">
        <v>84</v>
      </c>
      <c r="AV323" s="11" t="s">
        <v>84</v>
      </c>
      <c r="AW323" s="11" t="s">
        <v>37</v>
      </c>
      <c r="AX323" s="11" t="s">
        <v>82</v>
      </c>
      <c r="AY323" s="250" t="s">
        <v>126</v>
      </c>
    </row>
    <row r="324" spans="2:65" s="1" customFormat="1" ht="25.5" customHeight="1">
      <c r="B324" s="46"/>
      <c r="C324" s="221" t="s">
        <v>491</v>
      </c>
      <c r="D324" s="221" t="s">
        <v>129</v>
      </c>
      <c r="E324" s="222" t="s">
        <v>492</v>
      </c>
      <c r="F324" s="223" t="s">
        <v>493</v>
      </c>
      <c r="G324" s="224" t="s">
        <v>196</v>
      </c>
      <c r="H324" s="225">
        <v>35</v>
      </c>
      <c r="I324" s="226"/>
      <c r="J324" s="227">
        <f>ROUND(I324*H324,2)</f>
        <v>0</v>
      </c>
      <c r="K324" s="223" t="s">
        <v>133</v>
      </c>
      <c r="L324" s="72"/>
      <c r="M324" s="228" t="s">
        <v>21</v>
      </c>
      <c r="N324" s="229" t="s">
        <v>45</v>
      </c>
      <c r="O324" s="47"/>
      <c r="P324" s="230">
        <f>O324*H324</f>
        <v>0</v>
      </c>
      <c r="Q324" s="230">
        <v>0.00025</v>
      </c>
      <c r="R324" s="230">
        <f>Q324*H324</f>
        <v>0.00875</v>
      </c>
      <c r="S324" s="230">
        <v>0</v>
      </c>
      <c r="T324" s="231">
        <f>S324*H324</f>
        <v>0</v>
      </c>
      <c r="AR324" s="24" t="s">
        <v>282</v>
      </c>
      <c r="AT324" s="24" t="s">
        <v>129</v>
      </c>
      <c r="AU324" s="24" t="s">
        <v>84</v>
      </c>
      <c r="AY324" s="24" t="s">
        <v>126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4" t="s">
        <v>82</v>
      </c>
      <c r="BK324" s="232">
        <f>ROUND(I324*H324,2)</f>
        <v>0</v>
      </c>
      <c r="BL324" s="24" t="s">
        <v>282</v>
      </c>
      <c r="BM324" s="24" t="s">
        <v>494</v>
      </c>
    </row>
    <row r="325" spans="2:51" s="11" customFormat="1" ht="13.5">
      <c r="B325" s="240"/>
      <c r="C325" s="241"/>
      <c r="D325" s="233" t="s">
        <v>198</v>
      </c>
      <c r="E325" s="242" t="s">
        <v>21</v>
      </c>
      <c r="F325" s="243" t="s">
        <v>172</v>
      </c>
      <c r="G325" s="241"/>
      <c r="H325" s="244">
        <v>35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AT325" s="250" t="s">
        <v>198</v>
      </c>
      <c r="AU325" s="250" t="s">
        <v>84</v>
      </c>
      <c r="AV325" s="11" t="s">
        <v>84</v>
      </c>
      <c r="AW325" s="11" t="s">
        <v>37</v>
      </c>
      <c r="AX325" s="11" t="s">
        <v>82</v>
      </c>
      <c r="AY325" s="250" t="s">
        <v>126</v>
      </c>
    </row>
    <row r="326" spans="2:65" s="1" customFormat="1" ht="16.5" customHeight="1">
      <c r="B326" s="46"/>
      <c r="C326" s="221" t="s">
        <v>495</v>
      </c>
      <c r="D326" s="221" t="s">
        <v>129</v>
      </c>
      <c r="E326" s="222" t="s">
        <v>496</v>
      </c>
      <c r="F326" s="223" t="s">
        <v>497</v>
      </c>
      <c r="G326" s="224" t="s">
        <v>196</v>
      </c>
      <c r="H326" s="225">
        <v>35</v>
      </c>
      <c r="I326" s="226"/>
      <c r="J326" s="227">
        <f>ROUND(I326*H326,2)</f>
        <v>0</v>
      </c>
      <c r="K326" s="223" t="s">
        <v>133</v>
      </c>
      <c r="L326" s="72"/>
      <c r="M326" s="228" t="s">
        <v>21</v>
      </c>
      <c r="N326" s="229" t="s">
        <v>45</v>
      </c>
      <c r="O326" s="47"/>
      <c r="P326" s="230">
        <f>O326*H326</f>
        <v>0</v>
      </c>
      <c r="Q326" s="230">
        <v>8E-05</v>
      </c>
      <c r="R326" s="230">
        <f>Q326*H326</f>
        <v>0.0028000000000000004</v>
      </c>
      <c r="S326" s="230">
        <v>0</v>
      </c>
      <c r="T326" s="231">
        <f>S326*H326</f>
        <v>0</v>
      </c>
      <c r="AR326" s="24" t="s">
        <v>282</v>
      </c>
      <c r="AT326" s="24" t="s">
        <v>129</v>
      </c>
      <c r="AU326" s="24" t="s">
        <v>84</v>
      </c>
      <c r="AY326" s="24" t="s">
        <v>126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24" t="s">
        <v>82</v>
      </c>
      <c r="BK326" s="232">
        <f>ROUND(I326*H326,2)</f>
        <v>0</v>
      </c>
      <c r="BL326" s="24" t="s">
        <v>282</v>
      </c>
      <c r="BM326" s="24" t="s">
        <v>498</v>
      </c>
    </row>
    <row r="327" spans="2:51" s="11" customFormat="1" ht="13.5">
      <c r="B327" s="240"/>
      <c r="C327" s="241"/>
      <c r="D327" s="233" t="s">
        <v>198</v>
      </c>
      <c r="E327" s="242" t="s">
        <v>21</v>
      </c>
      <c r="F327" s="243" t="s">
        <v>172</v>
      </c>
      <c r="G327" s="241"/>
      <c r="H327" s="244">
        <v>35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198</v>
      </c>
      <c r="AU327" s="250" t="s">
        <v>84</v>
      </c>
      <c r="AV327" s="11" t="s">
        <v>84</v>
      </c>
      <c r="AW327" s="11" t="s">
        <v>37</v>
      </c>
      <c r="AX327" s="11" t="s">
        <v>82</v>
      </c>
      <c r="AY327" s="250" t="s">
        <v>126</v>
      </c>
    </row>
    <row r="328" spans="2:63" s="10" customFormat="1" ht="29.85" customHeight="1">
      <c r="B328" s="205"/>
      <c r="C328" s="206"/>
      <c r="D328" s="207" t="s">
        <v>73</v>
      </c>
      <c r="E328" s="219" t="s">
        <v>499</v>
      </c>
      <c r="F328" s="219" t="s">
        <v>500</v>
      </c>
      <c r="G328" s="206"/>
      <c r="H328" s="206"/>
      <c r="I328" s="209"/>
      <c r="J328" s="220">
        <f>BK328</f>
        <v>0</v>
      </c>
      <c r="K328" s="206"/>
      <c r="L328" s="211"/>
      <c r="M328" s="212"/>
      <c r="N328" s="213"/>
      <c r="O328" s="213"/>
      <c r="P328" s="214">
        <f>SUM(P329:P486)</f>
        <v>0</v>
      </c>
      <c r="Q328" s="213"/>
      <c r="R328" s="214">
        <f>SUM(R329:R486)</f>
        <v>3.8746167599999994</v>
      </c>
      <c r="S328" s="213"/>
      <c r="T328" s="215">
        <f>SUM(T329:T486)</f>
        <v>0.22259612</v>
      </c>
      <c r="AR328" s="216" t="s">
        <v>84</v>
      </c>
      <c r="AT328" s="217" t="s">
        <v>73</v>
      </c>
      <c r="AU328" s="217" t="s">
        <v>82</v>
      </c>
      <c r="AY328" s="216" t="s">
        <v>126</v>
      </c>
      <c r="BK328" s="218">
        <f>SUM(BK329:BK486)</f>
        <v>0</v>
      </c>
    </row>
    <row r="329" spans="2:65" s="1" customFormat="1" ht="16.5" customHeight="1">
      <c r="B329" s="46"/>
      <c r="C329" s="221" t="s">
        <v>501</v>
      </c>
      <c r="D329" s="221" t="s">
        <v>129</v>
      </c>
      <c r="E329" s="222" t="s">
        <v>502</v>
      </c>
      <c r="F329" s="223" t="s">
        <v>503</v>
      </c>
      <c r="G329" s="224" t="s">
        <v>196</v>
      </c>
      <c r="H329" s="225">
        <v>1436.103</v>
      </c>
      <c r="I329" s="226"/>
      <c r="J329" s="227">
        <f>ROUND(I329*H329,2)</f>
        <v>0</v>
      </c>
      <c r="K329" s="223" t="s">
        <v>133</v>
      </c>
      <c r="L329" s="72"/>
      <c r="M329" s="228" t="s">
        <v>21</v>
      </c>
      <c r="N329" s="229" t="s">
        <v>45</v>
      </c>
      <c r="O329" s="47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4" t="s">
        <v>282</v>
      </c>
      <c r="AT329" s="24" t="s">
        <v>129</v>
      </c>
      <c r="AU329" s="24" t="s">
        <v>84</v>
      </c>
      <c r="AY329" s="24" t="s">
        <v>126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4" t="s">
        <v>82</v>
      </c>
      <c r="BK329" s="232">
        <f>ROUND(I329*H329,2)</f>
        <v>0</v>
      </c>
      <c r="BL329" s="24" t="s">
        <v>282</v>
      </c>
      <c r="BM329" s="24" t="s">
        <v>504</v>
      </c>
    </row>
    <row r="330" spans="2:51" s="11" customFormat="1" ht="13.5">
      <c r="B330" s="240"/>
      <c r="C330" s="241"/>
      <c r="D330" s="233" t="s">
        <v>198</v>
      </c>
      <c r="E330" s="242" t="s">
        <v>21</v>
      </c>
      <c r="F330" s="243" t="s">
        <v>505</v>
      </c>
      <c r="G330" s="241"/>
      <c r="H330" s="244">
        <v>185.192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AT330" s="250" t="s">
        <v>198</v>
      </c>
      <c r="AU330" s="250" t="s">
        <v>84</v>
      </c>
      <c r="AV330" s="11" t="s">
        <v>84</v>
      </c>
      <c r="AW330" s="11" t="s">
        <v>37</v>
      </c>
      <c r="AX330" s="11" t="s">
        <v>74</v>
      </c>
      <c r="AY330" s="250" t="s">
        <v>126</v>
      </c>
    </row>
    <row r="331" spans="2:51" s="11" customFormat="1" ht="13.5">
      <c r="B331" s="240"/>
      <c r="C331" s="241"/>
      <c r="D331" s="233" t="s">
        <v>198</v>
      </c>
      <c r="E331" s="242" t="s">
        <v>21</v>
      </c>
      <c r="F331" s="243" t="s">
        <v>506</v>
      </c>
      <c r="G331" s="241"/>
      <c r="H331" s="244">
        <v>163.831</v>
      </c>
      <c r="I331" s="245"/>
      <c r="J331" s="241"/>
      <c r="K331" s="241"/>
      <c r="L331" s="246"/>
      <c r="M331" s="247"/>
      <c r="N331" s="248"/>
      <c r="O331" s="248"/>
      <c r="P331" s="248"/>
      <c r="Q331" s="248"/>
      <c r="R331" s="248"/>
      <c r="S331" s="248"/>
      <c r="T331" s="249"/>
      <c r="AT331" s="250" t="s">
        <v>198</v>
      </c>
      <c r="AU331" s="250" t="s">
        <v>84</v>
      </c>
      <c r="AV331" s="11" t="s">
        <v>84</v>
      </c>
      <c r="AW331" s="11" t="s">
        <v>37</v>
      </c>
      <c r="AX331" s="11" t="s">
        <v>74</v>
      </c>
      <c r="AY331" s="250" t="s">
        <v>126</v>
      </c>
    </row>
    <row r="332" spans="2:51" s="12" customFormat="1" ht="13.5">
      <c r="B332" s="251"/>
      <c r="C332" s="252"/>
      <c r="D332" s="233" t="s">
        <v>198</v>
      </c>
      <c r="E332" s="253" t="s">
        <v>21</v>
      </c>
      <c r="F332" s="254" t="s">
        <v>215</v>
      </c>
      <c r="G332" s="252"/>
      <c r="H332" s="255">
        <v>349.023</v>
      </c>
      <c r="I332" s="256"/>
      <c r="J332" s="252"/>
      <c r="K332" s="252"/>
      <c r="L332" s="257"/>
      <c r="M332" s="258"/>
      <c r="N332" s="259"/>
      <c r="O332" s="259"/>
      <c r="P332" s="259"/>
      <c r="Q332" s="259"/>
      <c r="R332" s="259"/>
      <c r="S332" s="259"/>
      <c r="T332" s="260"/>
      <c r="AT332" s="261" t="s">
        <v>198</v>
      </c>
      <c r="AU332" s="261" t="s">
        <v>84</v>
      </c>
      <c r="AV332" s="12" t="s">
        <v>146</v>
      </c>
      <c r="AW332" s="12" t="s">
        <v>37</v>
      </c>
      <c r="AX332" s="12" t="s">
        <v>74</v>
      </c>
      <c r="AY332" s="261" t="s">
        <v>126</v>
      </c>
    </row>
    <row r="333" spans="2:51" s="11" customFormat="1" ht="13.5">
      <c r="B333" s="240"/>
      <c r="C333" s="241"/>
      <c r="D333" s="233" t="s">
        <v>198</v>
      </c>
      <c r="E333" s="242" t="s">
        <v>21</v>
      </c>
      <c r="F333" s="243" t="s">
        <v>507</v>
      </c>
      <c r="G333" s="241"/>
      <c r="H333" s="244">
        <v>188.114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198</v>
      </c>
      <c r="AU333" s="250" t="s">
        <v>84</v>
      </c>
      <c r="AV333" s="11" t="s">
        <v>84</v>
      </c>
      <c r="AW333" s="11" t="s">
        <v>37</v>
      </c>
      <c r="AX333" s="11" t="s">
        <v>74</v>
      </c>
      <c r="AY333" s="250" t="s">
        <v>126</v>
      </c>
    </row>
    <row r="334" spans="2:51" s="11" customFormat="1" ht="13.5">
      <c r="B334" s="240"/>
      <c r="C334" s="241"/>
      <c r="D334" s="233" t="s">
        <v>198</v>
      </c>
      <c r="E334" s="242" t="s">
        <v>21</v>
      </c>
      <c r="F334" s="243" t="s">
        <v>508</v>
      </c>
      <c r="G334" s="241"/>
      <c r="H334" s="244">
        <v>204.483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AT334" s="250" t="s">
        <v>198</v>
      </c>
      <c r="AU334" s="250" t="s">
        <v>84</v>
      </c>
      <c r="AV334" s="11" t="s">
        <v>84</v>
      </c>
      <c r="AW334" s="11" t="s">
        <v>37</v>
      </c>
      <c r="AX334" s="11" t="s">
        <v>74</v>
      </c>
      <c r="AY334" s="250" t="s">
        <v>126</v>
      </c>
    </row>
    <row r="335" spans="2:51" s="11" customFormat="1" ht="13.5">
      <c r="B335" s="240"/>
      <c r="C335" s="241"/>
      <c r="D335" s="233" t="s">
        <v>198</v>
      </c>
      <c r="E335" s="242" t="s">
        <v>21</v>
      </c>
      <c r="F335" s="243" t="s">
        <v>509</v>
      </c>
      <c r="G335" s="241"/>
      <c r="H335" s="244">
        <v>221.437</v>
      </c>
      <c r="I335" s="245"/>
      <c r="J335" s="241"/>
      <c r="K335" s="241"/>
      <c r="L335" s="246"/>
      <c r="M335" s="247"/>
      <c r="N335" s="248"/>
      <c r="O335" s="248"/>
      <c r="P335" s="248"/>
      <c r="Q335" s="248"/>
      <c r="R335" s="248"/>
      <c r="S335" s="248"/>
      <c r="T335" s="249"/>
      <c r="AT335" s="250" t="s">
        <v>198</v>
      </c>
      <c r="AU335" s="250" t="s">
        <v>84</v>
      </c>
      <c r="AV335" s="11" t="s">
        <v>84</v>
      </c>
      <c r="AW335" s="11" t="s">
        <v>37</v>
      </c>
      <c r="AX335" s="11" t="s">
        <v>74</v>
      </c>
      <c r="AY335" s="250" t="s">
        <v>126</v>
      </c>
    </row>
    <row r="336" spans="2:51" s="11" customFormat="1" ht="13.5">
      <c r="B336" s="240"/>
      <c r="C336" s="241"/>
      <c r="D336" s="233" t="s">
        <v>198</v>
      </c>
      <c r="E336" s="242" t="s">
        <v>21</v>
      </c>
      <c r="F336" s="243" t="s">
        <v>510</v>
      </c>
      <c r="G336" s="241"/>
      <c r="H336" s="244">
        <v>187.184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198</v>
      </c>
      <c r="AU336" s="250" t="s">
        <v>84</v>
      </c>
      <c r="AV336" s="11" t="s">
        <v>84</v>
      </c>
      <c r="AW336" s="11" t="s">
        <v>37</v>
      </c>
      <c r="AX336" s="11" t="s">
        <v>74</v>
      </c>
      <c r="AY336" s="250" t="s">
        <v>126</v>
      </c>
    </row>
    <row r="337" spans="2:51" s="11" customFormat="1" ht="13.5">
      <c r="B337" s="240"/>
      <c r="C337" s="241"/>
      <c r="D337" s="233" t="s">
        <v>198</v>
      </c>
      <c r="E337" s="242" t="s">
        <v>21</v>
      </c>
      <c r="F337" s="243" t="s">
        <v>511</v>
      </c>
      <c r="G337" s="241"/>
      <c r="H337" s="244">
        <v>285.862</v>
      </c>
      <c r="I337" s="245"/>
      <c r="J337" s="241"/>
      <c r="K337" s="241"/>
      <c r="L337" s="246"/>
      <c r="M337" s="247"/>
      <c r="N337" s="248"/>
      <c r="O337" s="248"/>
      <c r="P337" s="248"/>
      <c r="Q337" s="248"/>
      <c r="R337" s="248"/>
      <c r="S337" s="248"/>
      <c r="T337" s="249"/>
      <c r="AT337" s="250" t="s">
        <v>198</v>
      </c>
      <c r="AU337" s="250" t="s">
        <v>84</v>
      </c>
      <c r="AV337" s="11" t="s">
        <v>84</v>
      </c>
      <c r="AW337" s="11" t="s">
        <v>37</v>
      </c>
      <c r="AX337" s="11" t="s">
        <v>74</v>
      </c>
      <c r="AY337" s="250" t="s">
        <v>126</v>
      </c>
    </row>
    <row r="338" spans="2:51" s="12" customFormat="1" ht="13.5">
      <c r="B338" s="251"/>
      <c r="C338" s="252"/>
      <c r="D338" s="233" t="s">
        <v>198</v>
      </c>
      <c r="E338" s="253" t="s">
        <v>21</v>
      </c>
      <c r="F338" s="254" t="s">
        <v>221</v>
      </c>
      <c r="G338" s="252"/>
      <c r="H338" s="255">
        <v>1087.08</v>
      </c>
      <c r="I338" s="256"/>
      <c r="J338" s="252"/>
      <c r="K338" s="252"/>
      <c r="L338" s="257"/>
      <c r="M338" s="258"/>
      <c r="N338" s="259"/>
      <c r="O338" s="259"/>
      <c r="P338" s="259"/>
      <c r="Q338" s="259"/>
      <c r="R338" s="259"/>
      <c r="S338" s="259"/>
      <c r="T338" s="260"/>
      <c r="AT338" s="261" t="s">
        <v>198</v>
      </c>
      <c r="AU338" s="261" t="s">
        <v>84</v>
      </c>
      <c r="AV338" s="12" t="s">
        <v>146</v>
      </c>
      <c r="AW338" s="12" t="s">
        <v>37</v>
      </c>
      <c r="AX338" s="12" t="s">
        <v>74</v>
      </c>
      <c r="AY338" s="261" t="s">
        <v>126</v>
      </c>
    </row>
    <row r="339" spans="2:51" s="13" customFormat="1" ht="13.5">
      <c r="B339" s="262"/>
      <c r="C339" s="263"/>
      <c r="D339" s="233" t="s">
        <v>198</v>
      </c>
      <c r="E339" s="264" t="s">
        <v>174</v>
      </c>
      <c r="F339" s="265" t="s">
        <v>222</v>
      </c>
      <c r="G339" s="263"/>
      <c r="H339" s="266">
        <v>1436.103</v>
      </c>
      <c r="I339" s="267"/>
      <c r="J339" s="263"/>
      <c r="K339" s="263"/>
      <c r="L339" s="268"/>
      <c r="M339" s="269"/>
      <c r="N339" s="270"/>
      <c r="O339" s="270"/>
      <c r="P339" s="270"/>
      <c r="Q339" s="270"/>
      <c r="R339" s="270"/>
      <c r="S339" s="270"/>
      <c r="T339" s="271"/>
      <c r="AT339" s="272" t="s">
        <v>198</v>
      </c>
      <c r="AU339" s="272" t="s">
        <v>84</v>
      </c>
      <c r="AV339" s="13" t="s">
        <v>152</v>
      </c>
      <c r="AW339" s="13" t="s">
        <v>37</v>
      </c>
      <c r="AX339" s="13" t="s">
        <v>82</v>
      </c>
      <c r="AY339" s="272" t="s">
        <v>126</v>
      </c>
    </row>
    <row r="340" spans="2:65" s="1" customFormat="1" ht="16.5" customHeight="1">
      <c r="B340" s="46"/>
      <c r="C340" s="221" t="s">
        <v>512</v>
      </c>
      <c r="D340" s="221" t="s">
        <v>129</v>
      </c>
      <c r="E340" s="222" t="s">
        <v>513</v>
      </c>
      <c r="F340" s="223" t="s">
        <v>514</v>
      </c>
      <c r="G340" s="224" t="s">
        <v>196</v>
      </c>
      <c r="H340" s="225">
        <v>718.052</v>
      </c>
      <c r="I340" s="226"/>
      <c r="J340" s="227">
        <f>ROUND(I340*H340,2)</f>
        <v>0</v>
      </c>
      <c r="K340" s="223" t="s">
        <v>133</v>
      </c>
      <c r="L340" s="72"/>
      <c r="M340" s="228" t="s">
        <v>21</v>
      </c>
      <c r="N340" s="229" t="s">
        <v>45</v>
      </c>
      <c r="O340" s="47"/>
      <c r="P340" s="230">
        <f>O340*H340</f>
        <v>0</v>
      </c>
      <c r="Q340" s="230">
        <v>0.001</v>
      </c>
      <c r="R340" s="230">
        <f>Q340*H340</f>
        <v>0.718052</v>
      </c>
      <c r="S340" s="230">
        <v>0.00031</v>
      </c>
      <c r="T340" s="231">
        <f>S340*H340</f>
        <v>0.22259612</v>
      </c>
      <c r="AR340" s="24" t="s">
        <v>282</v>
      </c>
      <c r="AT340" s="24" t="s">
        <v>129</v>
      </c>
      <c r="AU340" s="24" t="s">
        <v>84</v>
      </c>
      <c r="AY340" s="24" t="s">
        <v>126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4" t="s">
        <v>82</v>
      </c>
      <c r="BK340" s="232">
        <f>ROUND(I340*H340,2)</f>
        <v>0</v>
      </c>
      <c r="BL340" s="24" t="s">
        <v>282</v>
      </c>
      <c r="BM340" s="24" t="s">
        <v>515</v>
      </c>
    </row>
    <row r="341" spans="2:51" s="14" customFormat="1" ht="13.5">
      <c r="B341" s="273"/>
      <c r="C341" s="274"/>
      <c r="D341" s="233" t="s">
        <v>198</v>
      </c>
      <c r="E341" s="275" t="s">
        <v>21</v>
      </c>
      <c r="F341" s="276" t="s">
        <v>516</v>
      </c>
      <c r="G341" s="274"/>
      <c r="H341" s="275" t="s">
        <v>21</v>
      </c>
      <c r="I341" s="277"/>
      <c r="J341" s="274"/>
      <c r="K341" s="274"/>
      <c r="L341" s="278"/>
      <c r="M341" s="279"/>
      <c r="N341" s="280"/>
      <c r="O341" s="280"/>
      <c r="P341" s="280"/>
      <c r="Q341" s="280"/>
      <c r="R341" s="280"/>
      <c r="S341" s="280"/>
      <c r="T341" s="281"/>
      <c r="AT341" s="282" t="s">
        <v>198</v>
      </c>
      <c r="AU341" s="282" t="s">
        <v>84</v>
      </c>
      <c r="AV341" s="14" t="s">
        <v>82</v>
      </c>
      <c r="AW341" s="14" t="s">
        <v>37</v>
      </c>
      <c r="AX341" s="14" t="s">
        <v>74</v>
      </c>
      <c r="AY341" s="282" t="s">
        <v>126</v>
      </c>
    </row>
    <row r="342" spans="2:51" s="11" customFormat="1" ht="13.5">
      <c r="B342" s="240"/>
      <c r="C342" s="241"/>
      <c r="D342" s="233" t="s">
        <v>198</v>
      </c>
      <c r="E342" s="242" t="s">
        <v>21</v>
      </c>
      <c r="F342" s="243" t="s">
        <v>517</v>
      </c>
      <c r="G342" s="241"/>
      <c r="H342" s="244">
        <v>718.052</v>
      </c>
      <c r="I342" s="245"/>
      <c r="J342" s="241"/>
      <c r="K342" s="241"/>
      <c r="L342" s="246"/>
      <c r="M342" s="247"/>
      <c r="N342" s="248"/>
      <c r="O342" s="248"/>
      <c r="P342" s="248"/>
      <c r="Q342" s="248"/>
      <c r="R342" s="248"/>
      <c r="S342" s="248"/>
      <c r="T342" s="249"/>
      <c r="AT342" s="250" t="s">
        <v>198</v>
      </c>
      <c r="AU342" s="250" t="s">
        <v>84</v>
      </c>
      <c r="AV342" s="11" t="s">
        <v>84</v>
      </c>
      <c r="AW342" s="11" t="s">
        <v>37</v>
      </c>
      <c r="AX342" s="11" t="s">
        <v>82</v>
      </c>
      <c r="AY342" s="250" t="s">
        <v>126</v>
      </c>
    </row>
    <row r="343" spans="2:65" s="1" customFormat="1" ht="25.5" customHeight="1">
      <c r="B343" s="46"/>
      <c r="C343" s="221" t="s">
        <v>518</v>
      </c>
      <c r="D343" s="221" t="s">
        <v>129</v>
      </c>
      <c r="E343" s="222" t="s">
        <v>519</v>
      </c>
      <c r="F343" s="223" t="s">
        <v>520</v>
      </c>
      <c r="G343" s="224" t="s">
        <v>291</v>
      </c>
      <c r="H343" s="225">
        <v>374.04</v>
      </c>
      <c r="I343" s="226"/>
      <c r="J343" s="227">
        <f>ROUND(I343*H343,2)</f>
        <v>0</v>
      </c>
      <c r="K343" s="223" t="s">
        <v>133</v>
      </c>
      <c r="L343" s="72"/>
      <c r="M343" s="228" t="s">
        <v>21</v>
      </c>
      <c r="N343" s="229" t="s">
        <v>45</v>
      </c>
      <c r="O343" s="47"/>
      <c r="P343" s="230">
        <f>O343*H343</f>
        <v>0</v>
      </c>
      <c r="Q343" s="230">
        <v>1E-05</v>
      </c>
      <c r="R343" s="230">
        <f>Q343*H343</f>
        <v>0.0037404000000000005</v>
      </c>
      <c r="S343" s="230">
        <v>0</v>
      </c>
      <c r="T343" s="231">
        <f>S343*H343</f>
        <v>0</v>
      </c>
      <c r="AR343" s="24" t="s">
        <v>282</v>
      </c>
      <c r="AT343" s="24" t="s">
        <v>129</v>
      </c>
      <c r="AU343" s="24" t="s">
        <v>84</v>
      </c>
      <c r="AY343" s="24" t="s">
        <v>126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24" t="s">
        <v>82</v>
      </c>
      <c r="BK343" s="232">
        <f>ROUND(I343*H343,2)</f>
        <v>0</v>
      </c>
      <c r="BL343" s="24" t="s">
        <v>282</v>
      </c>
      <c r="BM343" s="24" t="s">
        <v>521</v>
      </c>
    </row>
    <row r="344" spans="2:51" s="11" customFormat="1" ht="13.5">
      <c r="B344" s="240"/>
      <c r="C344" s="241"/>
      <c r="D344" s="233" t="s">
        <v>198</v>
      </c>
      <c r="E344" s="242" t="s">
        <v>21</v>
      </c>
      <c r="F344" s="243" t="s">
        <v>522</v>
      </c>
      <c r="G344" s="241"/>
      <c r="H344" s="244">
        <v>49.62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198</v>
      </c>
      <c r="AU344" s="250" t="s">
        <v>84</v>
      </c>
      <c r="AV344" s="11" t="s">
        <v>84</v>
      </c>
      <c r="AW344" s="11" t="s">
        <v>37</v>
      </c>
      <c r="AX344" s="11" t="s">
        <v>74</v>
      </c>
      <c r="AY344" s="250" t="s">
        <v>126</v>
      </c>
    </row>
    <row r="345" spans="2:51" s="11" customFormat="1" ht="13.5">
      <c r="B345" s="240"/>
      <c r="C345" s="241"/>
      <c r="D345" s="233" t="s">
        <v>198</v>
      </c>
      <c r="E345" s="242" t="s">
        <v>21</v>
      </c>
      <c r="F345" s="243" t="s">
        <v>523</v>
      </c>
      <c r="G345" s="241"/>
      <c r="H345" s="244">
        <v>48.42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AT345" s="250" t="s">
        <v>198</v>
      </c>
      <c r="AU345" s="250" t="s">
        <v>84</v>
      </c>
      <c r="AV345" s="11" t="s">
        <v>84</v>
      </c>
      <c r="AW345" s="11" t="s">
        <v>37</v>
      </c>
      <c r="AX345" s="11" t="s">
        <v>74</v>
      </c>
      <c r="AY345" s="250" t="s">
        <v>126</v>
      </c>
    </row>
    <row r="346" spans="2:51" s="12" customFormat="1" ht="13.5">
      <c r="B346" s="251"/>
      <c r="C346" s="252"/>
      <c r="D346" s="233" t="s">
        <v>198</v>
      </c>
      <c r="E346" s="253" t="s">
        <v>21</v>
      </c>
      <c r="F346" s="254" t="s">
        <v>215</v>
      </c>
      <c r="G346" s="252"/>
      <c r="H346" s="255">
        <v>98.04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AT346" s="261" t="s">
        <v>198</v>
      </c>
      <c r="AU346" s="261" t="s">
        <v>84</v>
      </c>
      <c r="AV346" s="12" t="s">
        <v>146</v>
      </c>
      <c r="AW346" s="12" t="s">
        <v>37</v>
      </c>
      <c r="AX346" s="12" t="s">
        <v>74</v>
      </c>
      <c r="AY346" s="261" t="s">
        <v>126</v>
      </c>
    </row>
    <row r="347" spans="2:51" s="11" customFormat="1" ht="13.5">
      <c r="B347" s="240"/>
      <c r="C347" s="241"/>
      <c r="D347" s="233" t="s">
        <v>198</v>
      </c>
      <c r="E347" s="242" t="s">
        <v>21</v>
      </c>
      <c r="F347" s="243" t="s">
        <v>524</v>
      </c>
      <c r="G347" s="241"/>
      <c r="H347" s="244">
        <v>50.02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AT347" s="250" t="s">
        <v>198</v>
      </c>
      <c r="AU347" s="250" t="s">
        <v>84</v>
      </c>
      <c r="AV347" s="11" t="s">
        <v>84</v>
      </c>
      <c r="AW347" s="11" t="s">
        <v>37</v>
      </c>
      <c r="AX347" s="11" t="s">
        <v>74</v>
      </c>
      <c r="AY347" s="250" t="s">
        <v>126</v>
      </c>
    </row>
    <row r="348" spans="2:51" s="11" customFormat="1" ht="13.5">
      <c r="B348" s="240"/>
      <c r="C348" s="241"/>
      <c r="D348" s="233" t="s">
        <v>198</v>
      </c>
      <c r="E348" s="242" t="s">
        <v>21</v>
      </c>
      <c r="F348" s="243" t="s">
        <v>525</v>
      </c>
      <c r="G348" s="241"/>
      <c r="H348" s="244">
        <v>55.72</v>
      </c>
      <c r="I348" s="245"/>
      <c r="J348" s="241"/>
      <c r="K348" s="241"/>
      <c r="L348" s="246"/>
      <c r="M348" s="247"/>
      <c r="N348" s="248"/>
      <c r="O348" s="248"/>
      <c r="P348" s="248"/>
      <c r="Q348" s="248"/>
      <c r="R348" s="248"/>
      <c r="S348" s="248"/>
      <c r="T348" s="249"/>
      <c r="AT348" s="250" t="s">
        <v>198</v>
      </c>
      <c r="AU348" s="250" t="s">
        <v>84</v>
      </c>
      <c r="AV348" s="11" t="s">
        <v>84</v>
      </c>
      <c r="AW348" s="11" t="s">
        <v>37</v>
      </c>
      <c r="AX348" s="11" t="s">
        <v>74</v>
      </c>
      <c r="AY348" s="250" t="s">
        <v>126</v>
      </c>
    </row>
    <row r="349" spans="2:51" s="11" customFormat="1" ht="13.5">
      <c r="B349" s="240"/>
      <c r="C349" s="241"/>
      <c r="D349" s="233" t="s">
        <v>198</v>
      </c>
      <c r="E349" s="242" t="s">
        <v>21</v>
      </c>
      <c r="F349" s="243" t="s">
        <v>526</v>
      </c>
      <c r="G349" s="241"/>
      <c r="H349" s="244">
        <v>55.62</v>
      </c>
      <c r="I349" s="245"/>
      <c r="J349" s="241"/>
      <c r="K349" s="241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198</v>
      </c>
      <c r="AU349" s="250" t="s">
        <v>84</v>
      </c>
      <c r="AV349" s="11" t="s">
        <v>84</v>
      </c>
      <c r="AW349" s="11" t="s">
        <v>37</v>
      </c>
      <c r="AX349" s="11" t="s">
        <v>74</v>
      </c>
      <c r="AY349" s="250" t="s">
        <v>126</v>
      </c>
    </row>
    <row r="350" spans="2:51" s="11" customFormat="1" ht="13.5">
      <c r="B350" s="240"/>
      <c r="C350" s="241"/>
      <c r="D350" s="233" t="s">
        <v>198</v>
      </c>
      <c r="E350" s="242" t="s">
        <v>21</v>
      </c>
      <c r="F350" s="243" t="s">
        <v>527</v>
      </c>
      <c r="G350" s="241"/>
      <c r="H350" s="244">
        <v>50.02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AT350" s="250" t="s">
        <v>198</v>
      </c>
      <c r="AU350" s="250" t="s">
        <v>84</v>
      </c>
      <c r="AV350" s="11" t="s">
        <v>84</v>
      </c>
      <c r="AW350" s="11" t="s">
        <v>37</v>
      </c>
      <c r="AX350" s="11" t="s">
        <v>74</v>
      </c>
      <c r="AY350" s="250" t="s">
        <v>126</v>
      </c>
    </row>
    <row r="351" spans="2:51" s="11" customFormat="1" ht="13.5">
      <c r="B351" s="240"/>
      <c r="C351" s="241"/>
      <c r="D351" s="233" t="s">
        <v>198</v>
      </c>
      <c r="E351" s="242" t="s">
        <v>21</v>
      </c>
      <c r="F351" s="243" t="s">
        <v>528</v>
      </c>
      <c r="G351" s="241"/>
      <c r="H351" s="244">
        <v>64.62</v>
      </c>
      <c r="I351" s="245"/>
      <c r="J351" s="241"/>
      <c r="K351" s="241"/>
      <c r="L351" s="246"/>
      <c r="M351" s="247"/>
      <c r="N351" s="248"/>
      <c r="O351" s="248"/>
      <c r="P351" s="248"/>
      <c r="Q351" s="248"/>
      <c r="R351" s="248"/>
      <c r="S351" s="248"/>
      <c r="T351" s="249"/>
      <c r="AT351" s="250" t="s">
        <v>198</v>
      </c>
      <c r="AU351" s="250" t="s">
        <v>84</v>
      </c>
      <c r="AV351" s="11" t="s">
        <v>84</v>
      </c>
      <c r="AW351" s="11" t="s">
        <v>37</v>
      </c>
      <c r="AX351" s="11" t="s">
        <v>74</v>
      </c>
      <c r="AY351" s="250" t="s">
        <v>126</v>
      </c>
    </row>
    <row r="352" spans="2:51" s="12" customFormat="1" ht="13.5">
      <c r="B352" s="251"/>
      <c r="C352" s="252"/>
      <c r="D352" s="233" t="s">
        <v>198</v>
      </c>
      <c r="E352" s="253" t="s">
        <v>21</v>
      </c>
      <c r="F352" s="254" t="s">
        <v>221</v>
      </c>
      <c r="G352" s="252"/>
      <c r="H352" s="255">
        <v>276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AT352" s="261" t="s">
        <v>198</v>
      </c>
      <c r="AU352" s="261" t="s">
        <v>84</v>
      </c>
      <c r="AV352" s="12" t="s">
        <v>146</v>
      </c>
      <c r="AW352" s="12" t="s">
        <v>37</v>
      </c>
      <c r="AX352" s="12" t="s">
        <v>74</v>
      </c>
      <c r="AY352" s="261" t="s">
        <v>126</v>
      </c>
    </row>
    <row r="353" spans="2:51" s="13" customFormat="1" ht="13.5">
      <c r="B353" s="262"/>
      <c r="C353" s="263"/>
      <c r="D353" s="233" t="s">
        <v>198</v>
      </c>
      <c r="E353" s="264" t="s">
        <v>21</v>
      </c>
      <c r="F353" s="265" t="s">
        <v>222</v>
      </c>
      <c r="G353" s="263"/>
      <c r="H353" s="266">
        <v>374.04</v>
      </c>
      <c r="I353" s="267"/>
      <c r="J353" s="263"/>
      <c r="K353" s="263"/>
      <c r="L353" s="268"/>
      <c r="M353" s="269"/>
      <c r="N353" s="270"/>
      <c r="O353" s="270"/>
      <c r="P353" s="270"/>
      <c r="Q353" s="270"/>
      <c r="R353" s="270"/>
      <c r="S353" s="270"/>
      <c r="T353" s="271"/>
      <c r="AT353" s="272" t="s">
        <v>198</v>
      </c>
      <c r="AU353" s="272" t="s">
        <v>84</v>
      </c>
      <c r="AV353" s="13" t="s">
        <v>152</v>
      </c>
      <c r="AW353" s="13" t="s">
        <v>37</v>
      </c>
      <c r="AX353" s="13" t="s">
        <v>82</v>
      </c>
      <c r="AY353" s="272" t="s">
        <v>126</v>
      </c>
    </row>
    <row r="354" spans="2:65" s="1" customFormat="1" ht="25.5" customHeight="1">
      <c r="B354" s="46"/>
      <c r="C354" s="221" t="s">
        <v>529</v>
      </c>
      <c r="D354" s="221" t="s">
        <v>129</v>
      </c>
      <c r="E354" s="222" t="s">
        <v>530</v>
      </c>
      <c r="F354" s="223" t="s">
        <v>531</v>
      </c>
      <c r="G354" s="224" t="s">
        <v>149</v>
      </c>
      <c r="H354" s="225">
        <v>35</v>
      </c>
      <c r="I354" s="226"/>
      <c r="J354" s="227">
        <f>ROUND(I354*H354,2)</f>
        <v>0</v>
      </c>
      <c r="K354" s="223" t="s">
        <v>133</v>
      </c>
      <c r="L354" s="72"/>
      <c r="M354" s="228" t="s">
        <v>21</v>
      </c>
      <c r="N354" s="229" t="s">
        <v>45</v>
      </c>
      <c r="O354" s="47"/>
      <c r="P354" s="230">
        <f>O354*H354</f>
        <v>0</v>
      </c>
      <c r="Q354" s="230">
        <v>0.00048</v>
      </c>
      <c r="R354" s="230">
        <f>Q354*H354</f>
        <v>0.0168</v>
      </c>
      <c r="S354" s="230">
        <v>0</v>
      </c>
      <c r="T354" s="231">
        <f>S354*H354</f>
        <v>0</v>
      </c>
      <c r="AR354" s="24" t="s">
        <v>282</v>
      </c>
      <c r="AT354" s="24" t="s">
        <v>129</v>
      </c>
      <c r="AU354" s="24" t="s">
        <v>84</v>
      </c>
      <c r="AY354" s="24" t="s">
        <v>126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4" t="s">
        <v>82</v>
      </c>
      <c r="BK354" s="232">
        <f>ROUND(I354*H354,2)</f>
        <v>0</v>
      </c>
      <c r="BL354" s="24" t="s">
        <v>282</v>
      </c>
      <c r="BM354" s="24" t="s">
        <v>532</v>
      </c>
    </row>
    <row r="355" spans="2:47" s="1" customFormat="1" ht="13.5">
      <c r="B355" s="46"/>
      <c r="C355" s="74"/>
      <c r="D355" s="233" t="s">
        <v>136</v>
      </c>
      <c r="E355" s="74"/>
      <c r="F355" s="234" t="s">
        <v>533</v>
      </c>
      <c r="G355" s="74"/>
      <c r="H355" s="74"/>
      <c r="I355" s="191"/>
      <c r="J355" s="74"/>
      <c r="K355" s="74"/>
      <c r="L355" s="72"/>
      <c r="M355" s="235"/>
      <c r="N355" s="47"/>
      <c r="O355" s="47"/>
      <c r="P355" s="47"/>
      <c r="Q355" s="47"/>
      <c r="R355" s="47"/>
      <c r="S355" s="47"/>
      <c r="T355" s="95"/>
      <c r="AT355" s="24" t="s">
        <v>136</v>
      </c>
      <c r="AU355" s="24" t="s">
        <v>84</v>
      </c>
    </row>
    <row r="356" spans="2:51" s="14" customFormat="1" ht="13.5">
      <c r="B356" s="273"/>
      <c r="C356" s="274"/>
      <c r="D356" s="233" t="s">
        <v>198</v>
      </c>
      <c r="E356" s="275" t="s">
        <v>21</v>
      </c>
      <c r="F356" s="276" t="s">
        <v>534</v>
      </c>
      <c r="G356" s="274"/>
      <c r="H356" s="275" t="s">
        <v>21</v>
      </c>
      <c r="I356" s="277"/>
      <c r="J356" s="274"/>
      <c r="K356" s="274"/>
      <c r="L356" s="278"/>
      <c r="M356" s="279"/>
      <c r="N356" s="280"/>
      <c r="O356" s="280"/>
      <c r="P356" s="280"/>
      <c r="Q356" s="280"/>
      <c r="R356" s="280"/>
      <c r="S356" s="280"/>
      <c r="T356" s="281"/>
      <c r="AT356" s="282" t="s">
        <v>198</v>
      </c>
      <c r="AU356" s="282" t="s">
        <v>84</v>
      </c>
      <c r="AV356" s="14" t="s">
        <v>82</v>
      </c>
      <c r="AW356" s="14" t="s">
        <v>37</v>
      </c>
      <c r="AX356" s="14" t="s">
        <v>74</v>
      </c>
      <c r="AY356" s="282" t="s">
        <v>126</v>
      </c>
    </row>
    <row r="357" spans="2:51" s="11" customFormat="1" ht="13.5">
      <c r="B357" s="240"/>
      <c r="C357" s="241"/>
      <c r="D357" s="233" t="s">
        <v>198</v>
      </c>
      <c r="E357" s="242" t="s">
        <v>21</v>
      </c>
      <c r="F357" s="243" t="s">
        <v>480</v>
      </c>
      <c r="G357" s="241"/>
      <c r="H357" s="244">
        <v>5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AT357" s="250" t="s">
        <v>198</v>
      </c>
      <c r="AU357" s="250" t="s">
        <v>84</v>
      </c>
      <c r="AV357" s="11" t="s">
        <v>84</v>
      </c>
      <c r="AW357" s="11" t="s">
        <v>37</v>
      </c>
      <c r="AX357" s="11" t="s">
        <v>74</v>
      </c>
      <c r="AY357" s="250" t="s">
        <v>126</v>
      </c>
    </row>
    <row r="358" spans="2:51" s="11" customFormat="1" ht="13.5">
      <c r="B358" s="240"/>
      <c r="C358" s="241"/>
      <c r="D358" s="233" t="s">
        <v>198</v>
      </c>
      <c r="E358" s="242" t="s">
        <v>21</v>
      </c>
      <c r="F358" s="243" t="s">
        <v>481</v>
      </c>
      <c r="G358" s="241"/>
      <c r="H358" s="244">
        <v>5</v>
      </c>
      <c r="I358" s="245"/>
      <c r="J358" s="241"/>
      <c r="K358" s="241"/>
      <c r="L358" s="246"/>
      <c r="M358" s="247"/>
      <c r="N358" s="248"/>
      <c r="O358" s="248"/>
      <c r="P358" s="248"/>
      <c r="Q358" s="248"/>
      <c r="R358" s="248"/>
      <c r="S358" s="248"/>
      <c r="T358" s="249"/>
      <c r="AT358" s="250" t="s">
        <v>198</v>
      </c>
      <c r="AU358" s="250" t="s">
        <v>84</v>
      </c>
      <c r="AV358" s="11" t="s">
        <v>84</v>
      </c>
      <c r="AW358" s="11" t="s">
        <v>37</v>
      </c>
      <c r="AX358" s="11" t="s">
        <v>74</v>
      </c>
      <c r="AY358" s="250" t="s">
        <v>126</v>
      </c>
    </row>
    <row r="359" spans="2:51" s="12" customFormat="1" ht="13.5">
      <c r="B359" s="251"/>
      <c r="C359" s="252"/>
      <c r="D359" s="233" t="s">
        <v>198</v>
      </c>
      <c r="E359" s="253" t="s">
        <v>21</v>
      </c>
      <c r="F359" s="254" t="s">
        <v>215</v>
      </c>
      <c r="G359" s="252"/>
      <c r="H359" s="255">
        <v>10</v>
      </c>
      <c r="I359" s="256"/>
      <c r="J359" s="252"/>
      <c r="K359" s="252"/>
      <c r="L359" s="257"/>
      <c r="M359" s="258"/>
      <c r="N359" s="259"/>
      <c r="O359" s="259"/>
      <c r="P359" s="259"/>
      <c r="Q359" s="259"/>
      <c r="R359" s="259"/>
      <c r="S359" s="259"/>
      <c r="T359" s="260"/>
      <c r="AT359" s="261" t="s">
        <v>198</v>
      </c>
      <c r="AU359" s="261" t="s">
        <v>84</v>
      </c>
      <c r="AV359" s="12" t="s">
        <v>146</v>
      </c>
      <c r="AW359" s="12" t="s">
        <v>37</v>
      </c>
      <c r="AX359" s="12" t="s">
        <v>74</v>
      </c>
      <c r="AY359" s="261" t="s">
        <v>126</v>
      </c>
    </row>
    <row r="360" spans="2:51" s="11" customFormat="1" ht="13.5">
      <c r="B360" s="240"/>
      <c r="C360" s="241"/>
      <c r="D360" s="233" t="s">
        <v>198</v>
      </c>
      <c r="E360" s="242" t="s">
        <v>21</v>
      </c>
      <c r="F360" s="243" t="s">
        <v>482</v>
      </c>
      <c r="G360" s="241"/>
      <c r="H360" s="244">
        <v>5</v>
      </c>
      <c r="I360" s="245"/>
      <c r="J360" s="241"/>
      <c r="K360" s="241"/>
      <c r="L360" s="246"/>
      <c r="M360" s="247"/>
      <c r="N360" s="248"/>
      <c r="O360" s="248"/>
      <c r="P360" s="248"/>
      <c r="Q360" s="248"/>
      <c r="R360" s="248"/>
      <c r="S360" s="248"/>
      <c r="T360" s="249"/>
      <c r="AT360" s="250" t="s">
        <v>198</v>
      </c>
      <c r="AU360" s="250" t="s">
        <v>84</v>
      </c>
      <c r="AV360" s="11" t="s">
        <v>84</v>
      </c>
      <c r="AW360" s="11" t="s">
        <v>37</v>
      </c>
      <c r="AX360" s="11" t="s">
        <v>74</v>
      </c>
      <c r="AY360" s="250" t="s">
        <v>126</v>
      </c>
    </row>
    <row r="361" spans="2:51" s="11" customFormat="1" ht="13.5">
      <c r="B361" s="240"/>
      <c r="C361" s="241"/>
      <c r="D361" s="233" t="s">
        <v>198</v>
      </c>
      <c r="E361" s="242" t="s">
        <v>21</v>
      </c>
      <c r="F361" s="243" t="s">
        <v>483</v>
      </c>
      <c r="G361" s="241"/>
      <c r="H361" s="244">
        <v>5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198</v>
      </c>
      <c r="AU361" s="250" t="s">
        <v>84</v>
      </c>
      <c r="AV361" s="11" t="s">
        <v>84</v>
      </c>
      <c r="AW361" s="11" t="s">
        <v>37</v>
      </c>
      <c r="AX361" s="11" t="s">
        <v>74</v>
      </c>
      <c r="AY361" s="250" t="s">
        <v>126</v>
      </c>
    </row>
    <row r="362" spans="2:51" s="11" customFormat="1" ht="13.5">
      <c r="B362" s="240"/>
      <c r="C362" s="241"/>
      <c r="D362" s="233" t="s">
        <v>198</v>
      </c>
      <c r="E362" s="242" t="s">
        <v>21</v>
      </c>
      <c r="F362" s="243" t="s">
        <v>484</v>
      </c>
      <c r="G362" s="241"/>
      <c r="H362" s="244">
        <v>5</v>
      </c>
      <c r="I362" s="245"/>
      <c r="J362" s="241"/>
      <c r="K362" s="241"/>
      <c r="L362" s="246"/>
      <c r="M362" s="247"/>
      <c r="N362" s="248"/>
      <c r="O362" s="248"/>
      <c r="P362" s="248"/>
      <c r="Q362" s="248"/>
      <c r="R362" s="248"/>
      <c r="S362" s="248"/>
      <c r="T362" s="249"/>
      <c r="AT362" s="250" t="s">
        <v>198</v>
      </c>
      <c r="AU362" s="250" t="s">
        <v>84</v>
      </c>
      <c r="AV362" s="11" t="s">
        <v>84</v>
      </c>
      <c r="AW362" s="11" t="s">
        <v>37</v>
      </c>
      <c r="AX362" s="11" t="s">
        <v>74</v>
      </c>
      <c r="AY362" s="250" t="s">
        <v>126</v>
      </c>
    </row>
    <row r="363" spans="2:51" s="11" customFormat="1" ht="13.5">
      <c r="B363" s="240"/>
      <c r="C363" s="241"/>
      <c r="D363" s="233" t="s">
        <v>198</v>
      </c>
      <c r="E363" s="242" t="s">
        <v>21</v>
      </c>
      <c r="F363" s="243" t="s">
        <v>485</v>
      </c>
      <c r="G363" s="241"/>
      <c r="H363" s="244">
        <v>5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AT363" s="250" t="s">
        <v>198</v>
      </c>
      <c r="AU363" s="250" t="s">
        <v>84</v>
      </c>
      <c r="AV363" s="11" t="s">
        <v>84</v>
      </c>
      <c r="AW363" s="11" t="s">
        <v>37</v>
      </c>
      <c r="AX363" s="11" t="s">
        <v>74</v>
      </c>
      <c r="AY363" s="250" t="s">
        <v>126</v>
      </c>
    </row>
    <row r="364" spans="2:51" s="11" customFormat="1" ht="13.5">
      <c r="B364" s="240"/>
      <c r="C364" s="241"/>
      <c r="D364" s="233" t="s">
        <v>198</v>
      </c>
      <c r="E364" s="242" t="s">
        <v>21</v>
      </c>
      <c r="F364" s="243" t="s">
        <v>486</v>
      </c>
      <c r="G364" s="241"/>
      <c r="H364" s="244">
        <v>5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198</v>
      </c>
      <c r="AU364" s="250" t="s">
        <v>84</v>
      </c>
      <c r="AV364" s="11" t="s">
        <v>84</v>
      </c>
      <c r="AW364" s="11" t="s">
        <v>37</v>
      </c>
      <c r="AX364" s="11" t="s">
        <v>74</v>
      </c>
      <c r="AY364" s="250" t="s">
        <v>126</v>
      </c>
    </row>
    <row r="365" spans="2:51" s="12" customFormat="1" ht="13.5">
      <c r="B365" s="251"/>
      <c r="C365" s="252"/>
      <c r="D365" s="233" t="s">
        <v>198</v>
      </c>
      <c r="E365" s="253" t="s">
        <v>21</v>
      </c>
      <c r="F365" s="254" t="s">
        <v>221</v>
      </c>
      <c r="G365" s="252"/>
      <c r="H365" s="255">
        <v>25</v>
      </c>
      <c r="I365" s="256"/>
      <c r="J365" s="252"/>
      <c r="K365" s="252"/>
      <c r="L365" s="257"/>
      <c r="M365" s="258"/>
      <c r="N365" s="259"/>
      <c r="O365" s="259"/>
      <c r="P365" s="259"/>
      <c r="Q365" s="259"/>
      <c r="R365" s="259"/>
      <c r="S365" s="259"/>
      <c r="T365" s="260"/>
      <c r="AT365" s="261" t="s">
        <v>198</v>
      </c>
      <c r="AU365" s="261" t="s">
        <v>84</v>
      </c>
      <c r="AV365" s="12" t="s">
        <v>146</v>
      </c>
      <c r="AW365" s="12" t="s">
        <v>37</v>
      </c>
      <c r="AX365" s="12" t="s">
        <v>74</v>
      </c>
      <c r="AY365" s="261" t="s">
        <v>126</v>
      </c>
    </row>
    <row r="366" spans="2:51" s="13" customFormat="1" ht="13.5">
      <c r="B366" s="262"/>
      <c r="C366" s="263"/>
      <c r="D366" s="233" t="s">
        <v>198</v>
      </c>
      <c r="E366" s="264" t="s">
        <v>21</v>
      </c>
      <c r="F366" s="265" t="s">
        <v>222</v>
      </c>
      <c r="G366" s="263"/>
      <c r="H366" s="266">
        <v>35</v>
      </c>
      <c r="I366" s="267"/>
      <c r="J366" s="263"/>
      <c r="K366" s="263"/>
      <c r="L366" s="268"/>
      <c r="M366" s="269"/>
      <c r="N366" s="270"/>
      <c r="O366" s="270"/>
      <c r="P366" s="270"/>
      <c r="Q366" s="270"/>
      <c r="R366" s="270"/>
      <c r="S366" s="270"/>
      <c r="T366" s="271"/>
      <c r="AT366" s="272" t="s">
        <v>198</v>
      </c>
      <c r="AU366" s="272" t="s">
        <v>84</v>
      </c>
      <c r="AV366" s="13" t="s">
        <v>152</v>
      </c>
      <c r="AW366" s="13" t="s">
        <v>37</v>
      </c>
      <c r="AX366" s="13" t="s">
        <v>82</v>
      </c>
      <c r="AY366" s="272" t="s">
        <v>126</v>
      </c>
    </row>
    <row r="367" spans="2:65" s="1" customFormat="1" ht="25.5" customHeight="1">
      <c r="B367" s="46"/>
      <c r="C367" s="221" t="s">
        <v>535</v>
      </c>
      <c r="D367" s="221" t="s">
        <v>129</v>
      </c>
      <c r="E367" s="222" t="s">
        <v>536</v>
      </c>
      <c r="F367" s="223" t="s">
        <v>537</v>
      </c>
      <c r="G367" s="224" t="s">
        <v>149</v>
      </c>
      <c r="H367" s="225">
        <v>35</v>
      </c>
      <c r="I367" s="226"/>
      <c r="J367" s="227">
        <f>ROUND(I367*H367,2)</f>
        <v>0</v>
      </c>
      <c r="K367" s="223" t="s">
        <v>133</v>
      </c>
      <c r="L367" s="72"/>
      <c r="M367" s="228" t="s">
        <v>21</v>
      </c>
      <c r="N367" s="229" t="s">
        <v>45</v>
      </c>
      <c r="O367" s="47"/>
      <c r="P367" s="230">
        <f>O367*H367</f>
        <v>0</v>
      </c>
      <c r="Q367" s="230">
        <v>0.0012</v>
      </c>
      <c r="R367" s="230">
        <f>Q367*H367</f>
        <v>0.041999999999999996</v>
      </c>
      <c r="S367" s="230">
        <v>0</v>
      </c>
      <c r="T367" s="231">
        <f>S367*H367</f>
        <v>0</v>
      </c>
      <c r="AR367" s="24" t="s">
        <v>282</v>
      </c>
      <c r="AT367" s="24" t="s">
        <v>129</v>
      </c>
      <c r="AU367" s="24" t="s">
        <v>84</v>
      </c>
      <c r="AY367" s="24" t="s">
        <v>126</v>
      </c>
      <c r="BE367" s="232">
        <f>IF(N367="základní",J367,0)</f>
        <v>0</v>
      </c>
      <c r="BF367" s="232">
        <f>IF(N367="snížená",J367,0)</f>
        <v>0</v>
      </c>
      <c r="BG367" s="232">
        <f>IF(N367="zákl. přenesená",J367,0)</f>
        <v>0</v>
      </c>
      <c r="BH367" s="232">
        <f>IF(N367="sníž. přenesená",J367,0)</f>
        <v>0</v>
      </c>
      <c r="BI367" s="232">
        <f>IF(N367="nulová",J367,0)</f>
        <v>0</v>
      </c>
      <c r="BJ367" s="24" t="s">
        <v>82</v>
      </c>
      <c r="BK367" s="232">
        <f>ROUND(I367*H367,2)</f>
        <v>0</v>
      </c>
      <c r="BL367" s="24" t="s">
        <v>282</v>
      </c>
      <c r="BM367" s="24" t="s">
        <v>538</v>
      </c>
    </row>
    <row r="368" spans="2:47" s="1" customFormat="1" ht="13.5">
      <c r="B368" s="46"/>
      <c r="C368" s="74"/>
      <c r="D368" s="233" t="s">
        <v>136</v>
      </c>
      <c r="E368" s="74"/>
      <c r="F368" s="234" t="s">
        <v>533</v>
      </c>
      <c r="G368" s="74"/>
      <c r="H368" s="74"/>
      <c r="I368" s="191"/>
      <c r="J368" s="74"/>
      <c r="K368" s="74"/>
      <c r="L368" s="72"/>
      <c r="M368" s="235"/>
      <c r="N368" s="47"/>
      <c r="O368" s="47"/>
      <c r="P368" s="47"/>
      <c r="Q368" s="47"/>
      <c r="R368" s="47"/>
      <c r="S368" s="47"/>
      <c r="T368" s="95"/>
      <c r="AT368" s="24" t="s">
        <v>136</v>
      </c>
      <c r="AU368" s="24" t="s">
        <v>84</v>
      </c>
    </row>
    <row r="369" spans="2:51" s="14" customFormat="1" ht="13.5">
      <c r="B369" s="273"/>
      <c r="C369" s="274"/>
      <c r="D369" s="233" t="s">
        <v>198</v>
      </c>
      <c r="E369" s="275" t="s">
        <v>21</v>
      </c>
      <c r="F369" s="276" t="s">
        <v>534</v>
      </c>
      <c r="G369" s="274"/>
      <c r="H369" s="275" t="s">
        <v>21</v>
      </c>
      <c r="I369" s="277"/>
      <c r="J369" s="274"/>
      <c r="K369" s="274"/>
      <c r="L369" s="278"/>
      <c r="M369" s="279"/>
      <c r="N369" s="280"/>
      <c r="O369" s="280"/>
      <c r="P369" s="280"/>
      <c r="Q369" s="280"/>
      <c r="R369" s="280"/>
      <c r="S369" s="280"/>
      <c r="T369" s="281"/>
      <c r="AT369" s="282" t="s">
        <v>198</v>
      </c>
      <c r="AU369" s="282" t="s">
        <v>84</v>
      </c>
      <c r="AV369" s="14" t="s">
        <v>82</v>
      </c>
      <c r="AW369" s="14" t="s">
        <v>37</v>
      </c>
      <c r="AX369" s="14" t="s">
        <v>74</v>
      </c>
      <c r="AY369" s="282" t="s">
        <v>126</v>
      </c>
    </row>
    <row r="370" spans="2:51" s="11" customFormat="1" ht="13.5">
      <c r="B370" s="240"/>
      <c r="C370" s="241"/>
      <c r="D370" s="233" t="s">
        <v>198</v>
      </c>
      <c r="E370" s="242" t="s">
        <v>21</v>
      </c>
      <c r="F370" s="243" t="s">
        <v>480</v>
      </c>
      <c r="G370" s="241"/>
      <c r="H370" s="244">
        <v>5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AT370" s="250" t="s">
        <v>198</v>
      </c>
      <c r="AU370" s="250" t="s">
        <v>84</v>
      </c>
      <c r="AV370" s="11" t="s">
        <v>84</v>
      </c>
      <c r="AW370" s="11" t="s">
        <v>37</v>
      </c>
      <c r="AX370" s="11" t="s">
        <v>74</v>
      </c>
      <c r="AY370" s="250" t="s">
        <v>126</v>
      </c>
    </row>
    <row r="371" spans="2:51" s="11" customFormat="1" ht="13.5">
      <c r="B371" s="240"/>
      <c r="C371" s="241"/>
      <c r="D371" s="233" t="s">
        <v>198</v>
      </c>
      <c r="E371" s="242" t="s">
        <v>21</v>
      </c>
      <c r="F371" s="243" t="s">
        <v>481</v>
      </c>
      <c r="G371" s="241"/>
      <c r="H371" s="244">
        <v>5</v>
      </c>
      <c r="I371" s="245"/>
      <c r="J371" s="241"/>
      <c r="K371" s="241"/>
      <c r="L371" s="246"/>
      <c r="M371" s="247"/>
      <c r="N371" s="248"/>
      <c r="O371" s="248"/>
      <c r="P371" s="248"/>
      <c r="Q371" s="248"/>
      <c r="R371" s="248"/>
      <c r="S371" s="248"/>
      <c r="T371" s="249"/>
      <c r="AT371" s="250" t="s">
        <v>198</v>
      </c>
      <c r="AU371" s="250" t="s">
        <v>84</v>
      </c>
      <c r="AV371" s="11" t="s">
        <v>84</v>
      </c>
      <c r="AW371" s="11" t="s">
        <v>37</v>
      </c>
      <c r="AX371" s="11" t="s">
        <v>74</v>
      </c>
      <c r="AY371" s="250" t="s">
        <v>126</v>
      </c>
    </row>
    <row r="372" spans="2:51" s="12" customFormat="1" ht="13.5">
      <c r="B372" s="251"/>
      <c r="C372" s="252"/>
      <c r="D372" s="233" t="s">
        <v>198</v>
      </c>
      <c r="E372" s="253" t="s">
        <v>21</v>
      </c>
      <c r="F372" s="254" t="s">
        <v>215</v>
      </c>
      <c r="G372" s="252"/>
      <c r="H372" s="255">
        <v>10</v>
      </c>
      <c r="I372" s="256"/>
      <c r="J372" s="252"/>
      <c r="K372" s="252"/>
      <c r="L372" s="257"/>
      <c r="M372" s="258"/>
      <c r="N372" s="259"/>
      <c r="O372" s="259"/>
      <c r="P372" s="259"/>
      <c r="Q372" s="259"/>
      <c r="R372" s="259"/>
      <c r="S372" s="259"/>
      <c r="T372" s="260"/>
      <c r="AT372" s="261" t="s">
        <v>198</v>
      </c>
      <c r="AU372" s="261" t="s">
        <v>84</v>
      </c>
      <c r="AV372" s="12" t="s">
        <v>146</v>
      </c>
      <c r="AW372" s="12" t="s">
        <v>37</v>
      </c>
      <c r="AX372" s="12" t="s">
        <v>74</v>
      </c>
      <c r="AY372" s="261" t="s">
        <v>126</v>
      </c>
    </row>
    <row r="373" spans="2:51" s="11" customFormat="1" ht="13.5">
      <c r="B373" s="240"/>
      <c r="C373" s="241"/>
      <c r="D373" s="233" t="s">
        <v>198</v>
      </c>
      <c r="E373" s="242" t="s">
        <v>21</v>
      </c>
      <c r="F373" s="243" t="s">
        <v>482</v>
      </c>
      <c r="G373" s="241"/>
      <c r="H373" s="244">
        <v>5</v>
      </c>
      <c r="I373" s="245"/>
      <c r="J373" s="241"/>
      <c r="K373" s="241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198</v>
      </c>
      <c r="AU373" s="250" t="s">
        <v>84</v>
      </c>
      <c r="AV373" s="11" t="s">
        <v>84</v>
      </c>
      <c r="AW373" s="11" t="s">
        <v>37</v>
      </c>
      <c r="AX373" s="11" t="s">
        <v>74</v>
      </c>
      <c r="AY373" s="250" t="s">
        <v>126</v>
      </c>
    </row>
    <row r="374" spans="2:51" s="11" customFormat="1" ht="13.5">
      <c r="B374" s="240"/>
      <c r="C374" s="241"/>
      <c r="D374" s="233" t="s">
        <v>198</v>
      </c>
      <c r="E374" s="242" t="s">
        <v>21</v>
      </c>
      <c r="F374" s="243" t="s">
        <v>483</v>
      </c>
      <c r="G374" s="241"/>
      <c r="H374" s="244">
        <v>5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AT374" s="250" t="s">
        <v>198</v>
      </c>
      <c r="AU374" s="250" t="s">
        <v>84</v>
      </c>
      <c r="AV374" s="11" t="s">
        <v>84</v>
      </c>
      <c r="AW374" s="11" t="s">
        <v>37</v>
      </c>
      <c r="AX374" s="11" t="s">
        <v>74</v>
      </c>
      <c r="AY374" s="250" t="s">
        <v>126</v>
      </c>
    </row>
    <row r="375" spans="2:51" s="11" customFormat="1" ht="13.5">
      <c r="B375" s="240"/>
      <c r="C375" s="241"/>
      <c r="D375" s="233" t="s">
        <v>198</v>
      </c>
      <c r="E375" s="242" t="s">
        <v>21</v>
      </c>
      <c r="F375" s="243" t="s">
        <v>484</v>
      </c>
      <c r="G375" s="241"/>
      <c r="H375" s="244">
        <v>5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198</v>
      </c>
      <c r="AU375" s="250" t="s">
        <v>84</v>
      </c>
      <c r="AV375" s="11" t="s">
        <v>84</v>
      </c>
      <c r="AW375" s="11" t="s">
        <v>37</v>
      </c>
      <c r="AX375" s="11" t="s">
        <v>74</v>
      </c>
      <c r="AY375" s="250" t="s">
        <v>126</v>
      </c>
    </row>
    <row r="376" spans="2:51" s="11" customFormat="1" ht="13.5">
      <c r="B376" s="240"/>
      <c r="C376" s="241"/>
      <c r="D376" s="233" t="s">
        <v>198</v>
      </c>
      <c r="E376" s="242" t="s">
        <v>21</v>
      </c>
      <c r="F376" s="243" t="s">
        <v>485</v>
      </c>
      <c r="G376" s="241"/>
      <c r="H376" s="244">
        <v>5</v>
      </c>
      <c r="I376" s="245"/>
      <c r="J376" s="241"/>
      <c r="K376" s="241"/>
      <c r="L376" s="246"/>
      <c r="M376" s="247"/>
      <c r="N376" s="248"/>
      <c r="O376" s="248"/>
      <c r="P376" s="248"/>
      <c r="Q376" s="248"/>
      <c r="R376" s="248"/>
      <c r="S376" s="248"/>
      <c r="T376" s="249"/>
      <c r="AT376" s="250" t="s">
        <v>198</v>
      </c>
      <c r="AU376" s="250" t="s">
        <v>84</v>
      </c>
      <c r="AV376" s="11" t="s">
        <v>84</v>
      </c>
      <c r="AW376" s="11" t="s">
        <v>37</v>
      </c>
      <c r="AX376" s="11" t="s">
        <v>74</v>
      </c>
      <c r="AY376" s="250" t="s">
        <v>126</v>
      </c>
    </row>
    <row r="377" spans="2:51" s="11" customFormat="1" ht="13.5">
      <c r="B377" s="240"/>
      <c r="C377" s="241"/>
      <c r="D377" s="233" t="s">
        <v>198</v>
      </c>
      <c r="E377" s="242" t="s">
        <v>21</v>
      </c>
      <c r="F377" s="243" t="s">
        <v>486</v>
      </c>
      <c r="G377" s="241"/>
      <c r="H377" s="244">
        <v>5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AT377" s="250" t="s">
        <v>198</v>
      </c>
      <c r="AU377" s="250" t="s">
        <v>84</v>
      </c>
      <c r="AV377" s="11" t="s">
        <v>84</v>
      </c>
      <c r="AW377" s="11" t="s">
        <v>37</v>
      </c>
      <c r="AX377" s="11" t="s">
        <v>74</v>
      </c>
      <c r="AY377" s="250" t="s">
        <v>126</v>
      </c>
    </row>
    <row r="378" spans="2:51" s="12" customFormat="1" ht="13.5">
      <c r="B378" s="251"/>
      <c r="C378" s="252"/>
      <c r="D378" s="233" t="s">
        <v>198</v>
      </c>
      <c r="E378" s="253" t="s">
        <v>21</v>
      </c>
      <c r="F378" s="254" t="s">
        <v>221</v>
      </c>
      <c r="G378" s="252"/>
      <c r="H378" s="255">
        <v>25</v>
      </c>
      <c r="I378" s="256"/>
      <c r="J378" s="252"/>
      <c r="K378" s="252"/>
      <c r="L378" s="257"/>
      <c r="M378" s="258"/>
      <c r="N378" s="259"/>
      <c r="O378" s="259"/>
      <c r="P378" s="259"/>
      <c r="Q378" s="259"/>
      <c r="R378" s="259"/>
      <c r="S378" s="259"/>
      <c r="T378" s="260"/>
      <c r="AT378" s="261" t="s">
        <v>198</v>
      </c>
      <c r="AU378" s="261" t="s">
        <v>84</v>
      </c>
      <c r="AV378" s="12" t="s">
        <v>146</v>
      </c>
      <c r="AW378" s="12" t="s">
        <v>37</v>
      </c>
      <c r="AX378" s="12" t="s">
        <v>74</v>
      </c>
      <c r="AY378" s="261" t="s">
        <v>126</v>
      </c>
    </row>
    <row r="379" spans="2:51" s="13" customFormat="1" ht="13.5">
      <c r="B379" s="262"/>
      <c r="C379" s="263"/>
      <c r="D379" s="233" t="s">
        <v>198</v>
      </c>
      <c r="E379" s="264" t="s">
        <v>21</v>
      </c>
      <c r="F379" s="265" t="s">
        <v>222</v>
      </c>
      <c r="G379" s="263"/>
      <c r="H379" s="266">
        <v>35</v>
      </c>
      <c r="I379" s="267"/>
      <c r="J379" s="263"/>
      <c r="K379" s="263"/>
      <c r="L379" s="268"/>
      <c r="M379" s="269"/>
      <c r="N379" s="270"/>
      <c r="O379" s="270"/>
      <c r="P379" s="270"/>
      <c r="Q379" s="270"/>
      <c r="R379" s="270"/>
      <c r="S379" s="270"/>
      <c r="T379" s="271"/>
      <c r="AT379" s="272" t="s">
        <v>198</v>
      </c>
      <c r="AU379" s="272" t="s">
        <v>84</v>
      </c>
      <c r="AV379" s="13" t="s">
        <v>152</v>
      </c>
      <c r="AW379" s="13" t="s">
        <v>37</v>
      </c>
      <c r="AX379" s="13" t="s">
        <v>82</v>
      </c>
      <c r="AY379" s="272" t="s">
        <v>126</v>
      </c>
    </row>
    <row r="380" spans="2:65" s="1" customFormat="1" ht="25.5" customHeight="1">
      <c r="B380" s="46"/>
      <c r="C380" s="221" t="s">
        <v>539</v>
      </c>
      <c r="D380" s="221" t="s">
        <v>129</v>
      </c>
      <c r="E380" s="222" t="s">
        <v>540</v>
      </c>
      <c r="F380" s="223" t="s">
        <v>541</v>
      </c>
      <c r="G380" s="224" t="s">
        <v>149</v>
      </c>
      <c r="H380" s="225">
        <v>21</v>
      </c>
      <c r="I380" s="226"/>
      <c r="J380" s="227">
        <f>ROUND(I380*H380,2)</f>
        <v>0</v>
      </c>
      <c r="K380" s="223" t="s">
        <v>133</v>
      </c>
      <c r="L380" s="72"/>
      <c r="M380" s="228" t="s">
        <v>21</v>
      </c>
      <c r="N380" s="229" t="s">
        <v>45</v>
      </c>
      <c r="O380" s="47"/>
      <c r="P380" s="230">
        <f>O380*H380</f>
        <v>0</v>
      </c>
      <c r="Q380" s="230">
        <v>0.0024</v>
      </c>
      <c r="R380" s="230">
        <f>Q380*H380</f>
        <v>0.05039999999999999</v>
      </c>
      <c r="S380" s="230">
        <v>0</v>
      </c>
      <c r="T380" s="231">
        <f>S380*H380</f>
        <v>0</v>
      </c>
      <c r="AR380" s="24" t="s">
        <v>282</v>
      </c>
      <c r="AT380" s="24" t="s">
        <v>129</v>
      </c>
      <c r="AU380" s="24" t="s">
        <v>84</v>
      </c>
      <c r="AY380" s="24" t="s">
        <v>126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24" t="s">
        <v>82</v>
      </c>
      <c r="BK380" s="232">
        <f>ROUND(I380*H380,2)</f>
        <v>0</v>
      </c>
      <c r="BL380" s="24" t="s">
        <v>282</v>
      </c>
      <c r="BM380" s="24" t="s">
        <v>542</v>
      </c>
    </row>
    <row r="381" spans="2:47" s="1" customFormat="1" ht="13.5">
      <c r="B381" s="46"/>
      <c r="C381" s="74"/>
      <c r="D381" s="233" t="s">
        <v>136</v>
      </c>
      <c r="E381" s="74"/>
      <c r="F381" s="234" t="s">
        <v>533</v>
      </c>
      <c r="G381" s="74"/>
      <c r="H381" s="74"/>
      <c r="I381" s="191"/>
      <c r="J381" s="74"/>
      <c r="K381" s="74"/>
      <c r="L381" s="72"/>
      <c r="M381" s="235"/>
      <c r="N381" s="47"/>
      <c r="O381" s="47"/>
      <c r="P381" s="47"/>
      <c r="Q381" s="47"/>
      <c r="R381" s="47"/>
      <c r="S381" s="47"/>
      <c r="T381" s="95"/>
      <c r="AT381" s="24" t="s">
        <v>136</v>
      </c>
      <c r="AU381" s="24" t="s">
        <v>84</v>
      </c>
    </row>
    <row r="382" spans="2:51" s="14" customFormat="1" ht="13.5">
      <c r="B382" s="273"/>
      <c r="C382" s="274"/>
      <c r="D382" s="233" t="s">
        <v>198</v>
      </c>
      <c r="E382" s="275" t="s">
        <v>21</v>
      </c>
      <c r="F382" s="276" t="s">
        <v>534</v>
      </c>
      <c r="G382" s="274"/>
      <c r="H382" s="275" t="s">
        <v>21</v>
      </c>
      <c r="I382" s="277"/>
      <c r="J382" s="274"/>
      <c r="K382" s="274"/>
      <c r="L382" s="278"/>
      <c r="M382" s="279"/>
      <c r="N382" s="280"/>
      <c r="O382" s="280"/>
      <c r="P382" s="280"/>
      <c r="Q382" s="280"/>
      <c r="R382" s="280"/>
      <c r="S382" s="280"/>
      <c r="T382" s="281"/>
      <c r="AT382" s="282" t="s">
        <v>198</v>
      </c>
      <c r="AU382" s="282" t="s">
        <v>84</v>
      </c>
      <c r="AV382" s="14" t="s">
        <v>82</v>
      </c>
      <c r="AW382" s="14" t="s">
        <v>37</v>
      </c>
      <c r="AX382" s="14" t="s">
        <v>74</v>
      </c>
      <c r="AY382" s="282" t="s">
        <v>126</v>
      </c>
    </row>
    <row r="383" spans="2:51" s="11" customFormat="1" ht="13.5">
      <c r="B383" s="240"/>
      <c r="C383" s="241"/>
      <c r="D383" s="233" t="s">
        <v>198</v>
      </c>
      <c r="E383" s="242" t="s">
        <v>21</v>
      </c>
      <c r="F383" s="243" t="s">
        <v>543</v>
      </c>
      <c r="G383" s="241"/>
      <c r="H383" s="244">
        <v>3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AT383" s="250" t="s">
        <v>198</v>
      </c>
      <c r="AU383" s="250" t="s">
        <v>84</v>
      </c>
      <c r="AV383" s="11" t="s">
        <v>84</v>
      </c>
      <c r="AW383" s="11" t="s">
        <v>37</v>
      </c>
      <c r="AX383" s="11" t="s">
        <v>74</v>
      </c>
      <c r="AY383" s="250" t="s">
        <v>126</v>
      </c>
    </row>
    <row r="384" spans="2:51" s="11" customFormat="1" ht="13.5">
      <c r="B384" s="240"/>
      <c r="C384" s="241"/>
      <c r="D384" s="233" t="s">
        <v>198</v>
      </c>
      <c r="E384" s="242" t="s">
        <v>21</v>
      </c>
      <c r="F384" s="243" t="s">
        <v>544</v>
      </c>
      <c r="G384" s="241"/>
      <c r="H384" s="244">
        <v>3</v>
      </c>
      <c r="I384" s="245"/>
      <c r="J384" s="241"/>
      <c r="K384" s="241"/>
      <c r="L384" s="246"/>
      <c r="M384" s="247"/>
      <c r="N384" s="248"/>
      <c r="O384" s="248"/>
      <c r="P384" s="248"/>
      <c r="Q384" s="248"/>
      <c r="R384" s="248"/>
      <c r="S384" s="248"/>
      <c r="T384" s="249"/>
      <c r="AT384" s="250" t="s">
        <v>198</v>
      </c>
      <c r="AU384" s="250" t="s">
        <v>84</v>
      </c>
      <c r="AV384" s="11" t="s">
        <v>84</v>
      </c>
      <c r="AW384" s="11" t="s">
        <v>37</v>
      </c>
      <c r="AX384" s="11" t="s">
        <v>74</v>
      </c>
      <c r="AY384" s="250" t="s">
        <v>126</v>
      </c>
    </row>
    <row r="385" spans="2:51" s="12" customFormat="1" ht="13.5">
      <c r="B385" s="251"/>
      <c r="C385" s="252"/>
      <c r="D385" s="233" t="s">
        <v>198</v>
      </c>
      <c r="E385" s="253" t="s">
        <v>21</v>
      </c>
      <c r="F385" s="254" t="s">
        <v>215</v>
      </c>
      <c r="G385" s="252"/>
      <c r="H385" s="255">
        <v>6</v>
      </c>
      <c r="I385" s="256"/>
      <c r="J385" s="252"/>
      <c r="K385" s="252"/>
      <c r="L385" s="257"/>
      <c r="M385" s="258"/>
      <c r="N385" s="259"/>
      <c r="O385" s="259"/>
      <c r="P385" s="259"/>
      <c r="Q385" s="259"/>
      <c r="R385" s="259"/>
      <c r="S385" s="259"/>
      <c r="T385" s="260"/>
      <c r="AT385" s="261" t="s">
        <v>198</v>
      </c>
      <c r="AU385" s="261" t="s">
        <v>84</v>
      </c>
      <c r="AV385" s="12" t="s">
        <v>146</v>
      </c>
      <c r="AW385" s="12" t="s">
        <v>37</v>
      </c>
      <c r="AX385" s="12" t="s">
        <v>74</v>
      </c>
      <c r="AY385" s="261" t="s">
        <v>126</v>
      </c>
    </row>
    <row r="386" spans="2:51" s="11" customFormat="1" ht="13.5">
      <c r="B386" s="240"/>
      <c r="C386" s="241"/>
      <c r="D386" s="233" t="s">
        <v>198</v>
      </c>
      <c r="E386" s="242" t="s">
        <v>21</v>
      </c>
      <c r="F386" s="243" t="s">
        <v>545</v>
      </c>
      <c r="G386" s="241"/>
      <c r="H386" s="244">
        <v>3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AT386" s="250" t="s">
        <v>198</v>
      </c>
      <c r="AU386" s="250" t="s">
        <v>84</v>
      </c>
      <c r="AV386" s="11" t="s">
        <v>84</v>
      </c>
      <c r="AW386" s="11" t="s">
        <v>37</v>
      </c>
      <c r="AX386" s="11" t="s">
        <v>74</v>
      </c>
      <c r="AY386" s="250" t="s">
        <v>126</v>
      </c>
    </row>
    <row r="387" spans="2:51" s="11" customFormat="1" ht="13.5">
      <c r="B387" s="240"/>
      <c r="C387" s="241"/>
      <c r="D387" s="233" t="s">
        <v>198</v>
      </c>
      <c r="E387" s="242" t="s">
        <v>21</v>
      </c>
      <c r="F387" s="243" t="s">
        <v>546</v>
      </c>
      <c r="G387" s="241"/>
      <c r="H387" s="244">
        <v>3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AT387" s="250" t="s">
        <v>198</v>
      </c>
      <c r="AU387" s="250" t="s">
        <v>84</v>
      </c>
      <c r="AV387" s="11" t="s">
        <v>84</v>
      </c>
      <c r="AW387" s="11" t="s">
        <v>37</v>
      </c>
      <c r="AX387" s="11" t="s">
        <v>74</v>
      </c>
      <c r="AY387" s="250" t="s">
        <v>126</v>
      </c>
    </row>
    <row r="388" spans="2:51" s="11" customFormat="1" ht="13.5">
      <c r="B388" s="240"/>
      <c r="C388" s="241"/>
      <c r="D388" s="233" t="s">
        <v>198</v>
      </c>
      <c r="E388" s="242" t="s">
        <v>21</v>
      </c>
      <c r="F388" s="243" t="s">
        <v>547</v>
      </c>
      <c r="G388" s="241"/>
      <c r="H388" s="244">
        <v>3</v>
      </c>
      <c r="I388" s="245"/>
      <c r="J388" s="241"/>
      <c r="K388" s="241"/>
      <c r="L388" s="246"/>
      <c r="M388" s="247"/>
      <c r="N388" s="248"/>
      <c r="O388" s="248"/>
      <c r="P388" s="248"/>
      <c r="Q388" s="248"/>
      <c r="R388" s="248"/>
      <c r="S388" s="248"/>
      <c r="T388" s="249"/>
      <c r="AT388" s="250" t="s">
        <v>198</v>
      </c>
      <c r="AU388" s="250" t="s">
        <v>84</v>
      </c>
      <c r="AV388" s="11" t="s">
        <v>84</v>
      </c>
      <c r="AW388" s="11" t="s">
        <v>37</v>
      </c>
      <c r="AX388" s="11" t="s">
        <v>74</v>
      </c>
      <c r="AY388" s="250" t="s">
        <v>126</v>
      </c>
    </row>
    <row r="389" spans="2:51" s="11" customFormat="1" ht="13.5">
      <c r="B389" s="240"/>
      <c r="C389" s="241"/>
      <c r="D389" s="233" t="s">
        <v>198</v>
      </c>
      <c r="E389" s="242" t="s">
        <v>21</v>
      </c>
      <c r="F389" s="243" t="s">
        <v>548</v>
      </c>
      <c r="G389" s="241"/>
      <c r="H389" s="244">
        <v>3</v>
      </c>
      <c r="I389" s="245"/>
      <c r="J389" s="241"/>
      <c r="K389" s="241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198</v>
      </c>
      <c r="AU389" s="250" t="s">
        <v>84</v>
      </c>
      <c r="AV389" s="11" t="s">
        <v>84</v>
      </c>
      <c r="AW389" s="11" t="s">
        <v>37</v>
      </c>
      <c r="AX389" s="11" t="s">
        <v>74</v>
      </c>
      <c r="AY389" s="250" t="s">
        <v>126</v>
      </c>
    </row>
    <row r="390" spans="2:51" s="11" customFormat="1" ht="13.5">
      <c r="B390" s="240"/>
      <c r="C390" s="241"/>
      <c r="D390" s="233" t="s">
        <v>198</v>
      </c>
      <c r="E390" s="242" t="s">
        <v>21</v>
      </c>
      <c r="F390" s="243" t="s">
        <v>549</v>
      </c>
      <c r="G390" s="241"/>
      <c r="H390" s="244">
        <v>3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AT390" s="250" t="s">
        <v>198</v>
      </c>
      <c r="AU390" s="250" t="s">
        <v>84</v>
      </c>
      <c r="AV390" s="11" t="s">
        <v>84</v>
      </c>
      <c r="AW390" s="11" t="s">
        <v>37</v>
      </c>
      <c r="AX390" s="11" t="s">
        <v>74</v>
      </c>
      <c r="AY390" s="250" t="s">
        <v>126</v>
      </c>
    </row>
    <row r="391" spans="2:51" s="12" customFormat="1" ht="13.5">
      <c r="B391" s="251"/>
      <c r="C391" s="252"/>
      <c r="D391" s="233" t="s">
        <v>198</v>
      </c>
      <c r="E391" s="253" t="s">
        <v>21</v>
      </c>
      <c r="F391" s="254" t="s">
        <v>221</v>
      </c>
      <c r="G391" s="252"/>
      <c r="H391" s="255">
        <v>15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AT391" s="261" t="s">
        <v>198</v>
      </c>
      <c r="AU391" s="261" t="s">
        <v>84</v>
      </c>
      <c r="AV391" s="12" t="s">
        <v>146</v>
      </c>
      <c r="AW391" s="12" t="s">
        <v>37</v>
      </c>
      <c r="AX391" s="12" t="s">
        <v>74</v>
      </c>
      <c r="AY391" s="261" t="s">
        <v>126</v>
      </c>
    </row>
    <row r="392" spans="2:51" s="13" customFormat="1" ht="13.5">
      <c r="B392" s="262"/>
      <c r="C392" s="263"/>
      <c r="D392" s="233" t="s">
        <v>198</v>
      </c>
      <c r="E392" s="264" t="s">
        <v>21</v>
      </c>
      <c r="F392" s="265" t="s">
        <v>222</v>
      </c>
      <c r="G392" s="263"/>
      <c r="H392" s="266">
        <v>21</v>
      </c>
      <c r="I392" s="267"/>
      <c r="J392" s="263"/>
      <c r="K392" s="263"/>
      <c r="L392" s="268"/>
      <c r="M392" s="269"/>
      <c r="N392" s="270"/>
      <c r="O392" s="270"/>
      <c r="P392" s="270"/>
      <c r="Q392" s="270"/>
      <c r="R392" s="270"/>
      <c r="S392" s="270"/>
      <c r="T392" s="271"/>
      <c r="AT392" s="272" t="s">
        <v>198</v>
      </c>
      <c r="AU392" s="272" t="s">
        <v>84</v>
      </c>
      <c r="AV392" s="13" t="s">
        <v>152</v>
      </c>
      <c r="AW392" s="13" t="s">
        <v>37</v>
      </c>
      <c r="AX392" s="13" t="s">
        <v>82</v>
      </c>
      <c r="AY392" s="272" t="s">
        <v>126</v>
      </c>
    </row>
    <row r="393" spans="2:65" s="1" customFormat="1" ht="25.5" customHeight="1">
      <c r="B393" s="46"/>
      <c r="C393" s="221" t="s">
        <v>550</v>
      </c>
      <c r="D393" s="221" t="s">
        <v>129</v>
      </c>
      <c r="E393" s="222" t="s">
        <v>551</v>
      </c>
      <c r="F393" s="223" t="s">
        <v>552</v>
      </c>
      <c r="G393" s="224" t="s">
        <v>149</v>
      </c>
      <c r="H393" s="225">
        <v>7</v>
      </c>
      <c r="I393" s="226"/>
      <c r="J393" s="227">
        <f>ROUND(I393*H393,2)</f>
        <v>0</v>
      </c>
      <c r="K393" s="223" t="s">
        <v>133</v>
      </c>
      <c r="L393" s="72"/>
      <c r="M393" s="228" t="s">
        <v>21</v>
      </c>
      <c r="N393" s="229" t="s">
        <v>45</v>
      </c>
      <c r="O393" s="47"/>
      <c r="P393" s="230">
        <f>O393*H393</f>
        <v>0</v>
      </c>
      <c r="Q393" s="230">
        <v>0.0048</v>
      </c>
      <c r="R393" s="230">
        <f>Q393*H393</f>
        <v>0.0336</v>
      </c>
      <c r="S393" s="230">
        <v>0</v>
      </c>
      <c r="T393" s="231">
        <f>S393*H393</f>
        <v>0</v>
      </c>
      <c r="AR393" s="24" t="s">
        <v>282</v>
      </c>
      <c r="AT393" s="24" t="s">
        <v>129</v>
      </c>
      <c r="AU393" s="24" t="s">
        <v>84</v>
      </c>
      <c r="AY393" s="24" t="s">
        <v>126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24" t="s">
        <v>82</v>
      </c>
      <c r="BK393" s="232">
        <f>ROUND(I393*H393,2)</f>
        <v>0</v>
      </c>
      <c r="BL393" s="24" t="s">
        <v>282</v>
      </c>
      <c r="BM393" s="24" t="s">
        <v>553</v>
      </c>
    </row>
    <row r="394" spans="2:47" s="1" customFormat="1" ht="13.5">
      <c r="B394" s="46"/>
      <c r="C394" s="74"/>
      <c r="D394" s="233" t="s">
        <v>136</v>
      </c>
      <c r="E394" s="74"/>
      <c r="F394" s="234" t="s">
        <v>533</v>
      </c>
      <c r="G394" s="74"/>
      <c r="H394" s="74"/>
      <c r="I394" s="191"/>
      <c r="J394" s="74"/>
      <c r="K394" s="74"/>
      <c r="L394" s="72"/>
      <c r="M394" s="235"/>
      <c r="N394" s="47"/>
      <c r="O394" s="47"/>
      <c r="P394" s="47"/>
      <c r="Q394" s="47"/>
      <c r="R394" s="47"/>
      <c r="S394" s="47"/>
      <c r="T394" s="95"/>
      <c r="AT394" s="24" t="s">
        <v>136</v>
      </c>
      <c r="AU394" s="24" t="s">
        <v>84</v>
      </c>
    </row>
    <row r="395" spans="2:51" s="14" customFormat="1" ht="13.5">
      <c r="B395" s="273"/>
      <c r="C395" s="274"/>
      <c r="D395" s="233" t="s">
        <v>198</v>
      </c>
      <c r="E395" s="275" t="s">
        <v>21</v>
      </c>
      <c r="F395" s="276" t="s">
        <v>534</v>
      </c>
      <c r="G395" s="274"/>
      <c r="H395" s="275" t="s">
        <v>21</v>
      </c>
      <c r="I395" s="277"/>
      <c r="J395" s="274"/>
      <c r="K395" s="274"/>
      <c r="L395" s="278"/>
      <c r="M395" s="279"/>
      <c r="N395" s="280"/>
      <c r="O395" s="280"/>
      <c r="P395" s="280"/>
      <c r="Q395" s="280"/>
      <c r="R395" s="280"/>
      <c r="S395" s="280"/>
      <c r="T395" s="281"/>
      <c r="AT395" s="282" t="s">
        <v>198</v>
      </c>
      <c r="AU395" s="282" t="s">
        <v>84</v>
      </c>
      <c r="AV395" s="14" t="s">
        <v>82</v>
      </c>
      <c r="AW395" s="14" t="s">
        <v>37</v>
      </c>
      <c r="AX395" s="14" t="s">
        <v>74</v>
      </c>
      <c r="AY395" s="282" t="s">
        <v>126</v>
      </c>
    </row>
    <row r="396" spans="2:51" s="11" customFormat="1" ht="13.5">
      <c r="B396" s="240"/>
      <c r="C396" s="241"/>
      <c r="D396" s="233" t="s">
        <v>198</v>
      </c>
      <c r="E396" s="242" t="s">
        <v>21</v>
      </c>
      <c r="F396" s="243" t="s">
        <v>554</v>
      </c>
      <c r="G396" s="241"/>
      <c r="H396" s="244">
        <v>1</v>
      </c>
      <c r="I396" s="245"/>
      <c r="J396" s="241"/>
      <c r="K396" s="241"/>
      <c r="L396" s="246"/>
      <c r="M396" s="247"/>
      <c r="N396" s="248"/>
      <c r="O396" s="248"/>
      <c r="P396" s="248"/>
      <c r="Q396" s="248"/>
      <c r="R396" s="248"/>
      <c r="S396" s="248"/>
      <c r="T396" s="249"/>
      <c r="AT396" s="250" t="s">
        <v>198</v>
      </c>
      <c r="AU396" s="250" t="s">
        <v>84</v>
      </c>
      <c r="AV396" s="11" t="s">
        <v>84</v>
      </c>
      <c r="AW396" s="11" t="s">
        <v>37</v>
      </c>
      <c r="AX396" s="11" t="s">
        <v>74</v>
      </c>
      <c r="AY396" s="250" t="s">
        <v>126</v>
      </c>
    </row>
    <row r="397" spans="2:51" s="11" customFormat="1" ht="13.5">
      <c r="B397" s="240"/>
      <c r="C397" s="241"/>
      <c r="D397" s="233" t="s">
        <v>198</v>
      </c>
      <c r="E397" s="242" t="s">
        <v>21</v>
      </c>
      <c r="F397" s="243" t="s">
        <v>555</v>
      </c>
      <c r="G397" s="241"/>
      <c r="H397" s="244">
        <v>1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AT397" s="250" t="s">
        <v>198</v>
      </c>
      <c r="AU397" s="250" t="s">
        <v>84</v>
      </c>
      <c r="AV397" s="11" t="s">
        <v>84</v>
      </c>
      <c r="AW397" s="11" t="s">
        <v>37</v>
      </c>
      <c r="AX397" s="11" t="s">
        <v>74</v>
      </c>
      <c r="AY397" s="250" t="s">
        <v>126</v>
      </c>
    </row>
    <row r="398" spans="2:51" s="12" customFormat="1" ht="13.5">
      <c r="B398" s="251"/>
      <c r="C398" s="252"/>
      <c r="D398" s="233" t="s">
        <v>198</v>
      </c>
      <c r="E398" s="253" t="s">
        <v>21</v>
      </c>
      <c r="F398" s="254" t="s">
        <v>215</v>
      </c>
      <c r="G398" s="252"/>
      <c r="H398" s="255">
        <v>2</v>
      </c>
      <c r="I398" s="256"/>
      <c r="J398" s="252"/>
      <c r="K398" s="252"/>
      <c r="L398" s="257"/>
      <c r="M398" s="258"/>
      <c r="N398" s="259"/>
      <c r="O398" s="259"/>
      <c r="P398" s="259"/>
      <c r="Q398" s="259"/>
      <c r="R398" s="259"/>
      <c r="S398" s="259"/>
      <c r="T398" s="260"/>
      <c r="AT398" s="261" t="s">
        <v>198</v>
      </c>
      <c r="AU398" s="261" t="s">
        <v>84</v>
      </c>
      <c r="AV398" s="12" t="s">
        <v>146</v>
      </c>
      <c r="AW398" s="12" t="s">
        <v>37</v>
      </c>
      <c r="AX398" s="12" t="s">
        <v>74</v>
      </c>
      <c r="AY398" s="261" t="s">
        <v>126</v>
      </c>
    </row>
    <row r="399" spans="2:51" s="11" customFormat="1" ht="13.5">
      <c r="B399" s="240"/>
      <c r="C399" s="241"/>
      <c r="D399" s="233" t="s">
        <v>198</v>
      </c>
      <c r="E399" s="242" t="s">
        <v>21</v>
      </c>
      <c r="F399" s="243" t="s">
        <v>345</v>
      </c>
      <c r="G399" s="241"/>
      <c r="H399" s="244">
        <v>1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198</v>
      </c>
      <c r="AU399" s="250" t="s">
        <v>84</v>
      </c>
      <c r="AV399" s="11" t="s">
        <v>84</v>
      </c>
      <c r="AW399" s="11" t="s">
        <v>37</v>
      </c>
      <c r="AX399" s="11" t="s">
        <v>74</v>
      </c>
      <c r="AY399" s="250" t="s">
        <v>126</v>
      </c>
    </row>
    <row r="400" spans="2:51" s="11" customFormat="1" ht="13.5">
      <c r="B400" s="240"/>
      <c r="C400" s="241"/>
      <c r="D400" s="233" t="s">
        <v>198</v>
      </c>
      <c r="E400" s="242" t="s">
        <v>21</v>
      </c>
      <c r="F400" s="243" t="s">
        <v>346</v>
      </c>
      <c r="G400" s="241"/>
      <c r="H400" s="244">
        <v>1</v>
      </c>
      <c r="I400" s="245"/>
      <c r="J400" s="241"/>
      <c r="K400" s="241"/>
      <c r="L400" s="246"/>
      <c r="M400" s="247"/>
      <c r="N400" s="248"/>
      <c r="O400" s="248"/>
      <c r="P400" s="248"/>
      <c r="Q400" s="248"/>
      <c r="R400" s="248"/>
      <c r="S400" s="248"/>
      <c r="T400" s="249"/>
      <c r="AT400" s="250" t="s">
        <v>198</v>
      </c>
      <c r="AU400" s="250" t="s">
        <v>84</v>
      </c>
      <c r="AV400" s="11" t="s">
        <v>84</v>
      </c>
      <c r="AW400" s="11" t="s">
        <v>37</v>
      </c>
      <c r="AX400" s="11" t="s">
        <v>74</v>
      </c>
      <c r="AY400" s="250" t="s">
        <v>126</v>
      </c>
    </row>
    <row r="401" spans="2:51" s="11" customFormat="1" ht="13.5">
      <c r="B401" s="240"/>
      <c r="C401" s="241"/>
      <c r="D401" s="233" t="s">
        <v>198</v>
      </c>
      <c r="E401" s="242" t="s">
        <v>21</v>
      </c>
      <c r="F401" s="243" t="s">
        <v>347</v>
      </c>
      <c r="G401" s="241"/>
      <c r="H401" s="244">
        <v>1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198</v>
      </c>
      <c r="AU401" s="250" t="s">
        <v>84</v>
      </c>
      <c r="AV401" s="11" t="s">
        <v>84</v>
      </c>
      <c r="AW401" s="11" t="s">
        <v>37</v>
      </c>
      <c r="AX401" s="11" t="s">
        <v>74</v>
      </c>
      <c r="AY401" s="250" t="s">
        <v>126</v>
      </c>
    </row>
    <row r="402" spans="2:51" s="11" customFormat="1" ht="13.5">
      <c r="B402" s="240"/>
      <c r="C402" s="241"/>
      <c r="D402" s="233" t="s">
        <v>198</v>
      </c>
      <c r="E402" s="242" t="s">
        <v>21</v>
      </c>
      <c r="F402" s="243" t="s">
        <v>348</v>
      </c>
      <c r="G402" s="241"/>
      <c r="H402" s="244">
        <v>1</v>
      </c>
      <c r="I402" s="245"/>
      <c r="J402" s="241"/>
      <c r="K402" s="241"/>
      <c r="L402" s="246"/>
      <c r="M402" s="247"/>
      <c r="N402" s="248"/>
      <c r="O402" s="248"/>
      <c r="P402" s="248"/>
      <c r="Q402" s="248"/>
      <c r="R402" s="248"/>
      <c r="S402" s="248"/>
      <c r="T402" s="249"/>
      <c r="AT402" s="250" t="s">
        <v>198</v>
      </c>
      <c r="AU402" s="250" t="s">
        <v>84</v>
      </c>
      <c r="AV402" s="11" t="s">
        <v>84</v>
      </c>
      <c r="AW402" s="11" t="s">
        <v>37</v>
      </c>
      <c r="AX402" s="11" t="s">
        <v>74</v>
      </c>
      <c r="AY402" s="250" t="s">
        <v>126</v>
      </c>
    </row>
    <row r="403" spans="2:51" s="11" customFormat="1" ht="13.5">
      <c r="B403" s="240"/>
      <c r="C403" s="241"/>
      <c r="D403" s="233" t="s">
        <v>198</v>
      </c>
      <c r="E403" s="242" t="s">
        <v>21</v>
      </c>
      <c r="F403" s="243" t="s">
        <v>349</v>
      </c>
      <c r="G403" s="241"/>
      <c r="H403" s="244">
        <v>1</v>
      </c>
      <c r="I403" s="245"/>
      <c r="J403" s="241"/>
      <c r="K403" s="241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198</v>
      </c>
      <c r="AU403" s="250" t="s">
        <v>84</v>
      </c>
      <c r="AV403" s="11" t="s">
        <v>84</v>
      </c>
      <c r="AW403" s="11" t="s">
        <v>37</v>
      </c>
      <c r="AX403" s="11" t="s">
        <v>74</v>
      </c>
      <c r="AY403" s="250" t="s">
        <v>126</v>
      </c>
    </row>
    <row r="404" spans="2:51" s="12" customFormat="1" ht="13.5">
      <c r="B404" s="251"/>
      <c r="C404" s="252"/>
      <c r="D404" s="233" t="s">
        <v>198</v>
      </c>
      <c r="E404" s="253" t="s">
        <v>21</v>
      </c>
      <c r="F404" s="254" t="s">
        <v>221</v>
      </c>
      <c r="G404" s="252"/>
      <c r="H404" s="255">
        <v>5</v>
      </c>
      <c r="I404" s="256"/>
      <c r="J404" s="252"/>
      <c r="K404" s="252"/>
      <c r="L404" s="257"/>
      <c r="M404" s="258"/>
      <c r="N404" s="259"/>
      <c r="O404" s="259"/>
      <c r="P404" s="259"/>
      <c r="Q404" s="259"/>
      <c r="R404" s="259"/>
      <c r="S404" s="259"/>
      <c r="T404" s="260"/>
      <c r="AT404" s="261" t="s">
        <v>198</v>
      </c>
      <c r="AU404" s="261" t="s">
        <v>84</v>
      </c>
      <c r="AV404" s="12" t="s">
        <v>146</v>
      </c>
      <c r="AW404" s="12" t="s">
        <v>37</v>
      </c>
      <c r="AX404" s="12" t="s">
        <v>74</v>
      </c>
      <c r="AY404" s="261" t="s">
        <v>126</v>
      </c>
    </row>
    <row r="405" spans="2:51" s="13" customFormat="1" ht="13.5">
      <c r="B405" s="262"/>
      <c r="C405" s="263"/>
      <c r="D405" s="233" t="s">
        <v>198</v>
      </c>
      <c r="E405" s="264" t="s">
        <v>21</v>
      </c>
      <c r="F405" s="265" t="s">
        <v>222</v>
      </c>
      <c r="G405" s="263"/>
      <c r="H405" s="266">
        <v>7</v>
      </c>
      <c r="I405" s="267"/>
      <c r="J405" s="263"/>
      <c r="K405" s="263"/>
      <c r="L405" s="268"/>
      <c r="M405" s="269"/>
      <c r="N405" s="270"/>
      <c r="O405" s="270"/>
      <c r="P405" s="270"/>
      <c r="Q405" s="270"/>
      <c r="R405" s="270"/>
      <c r="S405" s="270"/>
      <c r="T405" s="271"/>
      <c r="AT405" s="272" t="s">
        <v>198</v>
      </c>
      <c r="AU405" s="272" t="s">
        <v>84</v>
      </c>
      <c r="AV405" s="13" t="s">
        <v>152</v>
      </c>
      <c r="AW405" s="13" t="s">
        <v>37</v>
      </c>
      <c r="AX405" s="13" t="s">
        <v>82</v>
      </c>
      <c r="AY405" s="272" t="s">
        <v>126</v>
      </c>
    </row>
    <row r="406" spans="2:65" s="1" customFormat="1" ht="25.5" customHeight="1">
      <c r="B406" s="46"/>
      <c r="C406" s="221" t="s">
        <v>556</v>
      </c>
      <c r="D406" s="221" t="s">
        <v>129</v>
      </c>
      <c r="E406" s="222" t="s">
        <v>557</v>
      </c>
      <c r="F406" s="223" t="s">
        <v>558</v>
      </c>
      <c r="G406" s="224" t="s">
        <v>196</v>
      </c>
      <c r="H406" s="225">
        <v>718.052</v>
      </c>
      <c r="I406" s="226"/>
      <c r="J406" s="227">
        <f>ROUND(I406*H406,2)</f>
        <v>0</v>
      </c>
      <c r="K406" s="223" t="s">
        <v>133</v>
      </c>
      <c r="L406" s="72"/>
      <c r="M406" s="228" t="s">
        <v>21</v>
      </c>
      <c r="N406" s="229" t="s">
        <v>45</v>
      </c>
      <c r="O406" s="47"/>
      <c r="P406" s="230">
        <f>O406*H406</f>
        <v>0</v>
      </c>
      <c r="Q406" s="230">
        <v>0.00318</v>
      </c>
      <c r="R406" s="230">
        <f>Q406*H406</f>
        <v>2.28340536</v>
      </c>
      <c r="S406" s="230">
        <v>0</v>
      </c>
      <c r="T406" s="231">
        <f>S406*H406</f>
        <v>0</v>
      </c>
      <c r="AR406" s="24" t="s">
        <v>282</v>
      </c>
      <c r="AT406" s="24" t="s">
        <v>129</v>
      </c>
      <c r="AU406" s="24" t="s">
        <v>84</v>
      </c>
      <c r="AY406" s="24" t="s">
        <v>126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4" t="s">
        <v>82</v>
      </c>
      <c r="BK406" s="232">
        <f>ROUND(I406*H406,2)</f>
        <v>0</v>
      </c>
      <c r="BL406" s="24" t="s">
        <v>282</v>
      </c>
      <c r="BM406" s="24" t="s">
        <v>559</v>
      </c>
    </row>
    <row r="407" spans="2:51" s="14" customFormat="1" ht="13.5">
      <c r="B407" s="273"/>
      <c r="C407" s="274"/>
      <c r="D407" s="233" t="s">
        <v>198</v>
      </c>
      <c r="E407" s="275" t="s">
        <v>21</v>
      </c>
      <c r="F407" s="276" t="s">
        <v>560</v>
      </c>
      <c r="G407" s="274"/>
      <c r="H407" s="275" t="s">
        <v>21</v>
      </c>
      <c r="I407" s="277"/>
      <c r="J407" s="274"/>
      <c r="K407" s="274"/>
      <c r="L407" s="278"/>
      <c r="M407" s="279"/>
      <c r="N407" s="280"/>
      <c r="O407" s="280"/>
      <c r="P407" s="280"/>
      <c r="Q407" s="280"/>
      <c r="R407" s="280"/>
      <c r="S407" s="280"/>
      <c r="T407" s="281"/>
      <c r="AT407" s="282" t="s">
        <v>198</v>
      </c>
      <c r="AU407" s="282" t="s">
        <v>84</v>
      </c>
      <c r="AV407" s="14" t="s">
        <v>82</v>
      </c>
      <c r="AW407" s="14" t="s">
        <v>37</v>
      </c>
      <c r="AX407" s="14" t="s">
        <v>74</v>
      </c>
      <c r="AY407" s="282" t="s">
        <v>126</v>
      </c>
    </row>
    <row r="408" spans="2:51" s="11" customFormat="1" ht="13.5">
      <c r="B408" s="240"/>
      <c r="C408" s="241"/>
      <c r="D408" s="233" t="s">
        <v>198</v>
      </c>
      <c r="E408" s="242" t="s">
        <v>21</v>
      </c>
      <c r="F408" s="243" t="s">
        <v>517</v>
      </c>
      <c r="G408" s="241"/>
      <c r="H408" s="244">
        <v>718.052</v>
      </c>
      <c r="I408" s="245"/>
      <c r="J408" s="241"/>
      <c r="K408" s="241"/>
      <c r="L408" s="246"/>
      <c r="M408" s="247"/>
      <c r="N408" s="248"/>
      <c r="O408" s="248"/>
      <c r="P408" s="248"/>
      <c r="Q408" s="248"/>
      <c r="R408" s="248"/>
      <c r="S408" s="248"/>
      <c r="T408" s="249"/>
      <c r="AT408" s="250" t="s">
        <v>198</v>
      </c>
      <c r="AU408" s="250" t="s">
        <v>84</v>
      </c>
      <c r="AV408" s="11" t="s">
        <v>84</v>
      </c>
      <c r="AW408" s="11" t="s">
        <v>37</v>
      </c>
      <c r="AX408" s="11" t="s">
        <v>82</v>
      </c>
      <c r="AY408" s="250" t="s">
        <v>126</v>
      </c>
    </row>
    <row r="409" spans="2:65" s="1" customFormat="1" ht="25.5" customHeight="1">
      <c r="B409" s="46"/>
      <c r="C409" s="221" t="s">
        <v>561</v>
      </c>
      <c r="D409" s="221" t="s">
        <v>129</v>
      </c>
      <c r="E409" s="222" t="s">
        <v>562</v>
      </c>
      <c r="F409" s="223" t="s">
        <v>563</v>
      </c>
      <c r="G409" s="224" t="s">
        <v>196</v>
      </c>
      <c r="H409" s="225">
        <v>567.7</v>
      </c>
      <c r="I409" s="226"/>
      <c r="J409" s="227">
        <f>ROUND(I409*H409,2)</f>
        <v>0</v>
      </c>
      <c r="K409" s="223" t="s">
        <v>133</v>
      </c>
      <c r="L409" s="72"/>
      <c r="M409" s="228" t="s">
        <v>21</v>
      </c>
      <c r="N409" s="229" t="s">
        <v>45</v>
      </c>
      <c r="O409" s="47"/>
      <c r="P409" s="230">
        <f>O409*H409</f>
        <v>0</v>
      </c>
      <c r="Q409" s="230">
        <v>0</v>
      </c>
      <c r="R409" s="230">
        <f>Q409*H409</f>
        <v>0</v>
      </c>
      <c r="S409" s="230">
        <v>0</v>
      </c>
      <c r="T409" s="231">
        <f>S409*H409</f>
        <v>0</v>
      </c>
      <c r="AR409" s="24" t="s">
        <v>282</v>
      </c>
      <c r="AT409" s="24" t="s">
        <v>129</v>
      </c>
      <c r="AU409" s="24" t="s">
        <v>84</v>
      </c>
      <c r="AY409" s="24" t="s">
        <v>126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24" t="s">
        <v>82</v>
      </c>
      <c r="BK409" s="232">
        <f>ROUND(I409*H409,2)</f>
        <v>0</v>
      </c>
      <c r="BL409" s="24" t="s">
        <v>282</v>
      </c>
      <c r="BM409" s="24" t="s">
        <v>564</v>
      </c>
    </row>
    <row r="410" spans="2:51" s="11" customFormat="1" ht="13.5">
      <c r="B410" s="240"/>
      <c r="C410" s="241"/>
      <c r="D410" s="233" t="s">
        <v>198</v>
      </c>
      <c r="E410" s="242" t="s">
        <v>21</v>
      </c>
      <c r="F410" s="243" t="s">
        <v>213</v>
      </c>
      <c r="G410" s="241"/>
      <c r="H410" s="244">
        <v>69.53</v>
      </c>
      <c r="I410" s="245"/>
      <c r="J410" s="241"/>
      <c r="K410" s="241"/>
      <c r="L410" s="246"/>
      <c r="M410" s="247"/>
      <c r="N410" s="248"/>
      <c r="O410" s="248"/>
      <c r="P410" s="248"/>
      <c r="Q410" s="248"/>
      <c r="R410" s="248"/>
      <c r="S410" s="248"/>
      <c r="T410" s="249"/>
      <c r="AT410" s="250" t="s">
        <v>198</v>
      </c>
      <c r="AU410" s="250" t="s">
        <v>84</v>
      </c>
      <c r="AV410" s="11" t="s">
        <v>84</v>
      </c>
      <c r="AW410" s="11" t="s">
        <v>37</v>
      </c>
      <c r="AX410" s="11" t="s">
        <v>74</v>
      </c>
      <c r="AY410" s="250" t="s">
        <v>126</v>
      </c>
    </row>
    <row r="411" spans="2:51" s="11" customFormat="1" ht="13.5">
      <c r="B411" s="240"/>
      <c r="C411" s="241"/>
      <c r="D411" s="233" t="s">
        <v>198</v>
      </c>
      <c r="E411" s="242" t="s">
        <v>21</v>
      </c>
      <c r="F411" s="243" t="s">
        <v>214</v>
      </c>
      <c r="G411" s="241"/>
      <c r="H411" s="244">
        <v>65.41</v>
      </c>
      <c r="I411" s="245"/>
      <c r="J411" s="241"/>
      <c r="K411" s="241"/>
      <c r="L411" s="246"/>
      <c r="M411" s="247"/>
      <c r="N411" s="248"/>
      <c r="O411" s="248"/>
      <c r="P411" s="248"/>
      <c r="Q411" s="248"/>
      <c r="R411" s="248"/>
      <c r="S411" s="248"/>
      <c r="T411" s="249"/>
      <c r="AT411" s="250" t="s">
        <v>198</v>
      </c>
      <c r="AU411" s="250" t="s">
        <v>84</v>
      </c>
      <c r="AV411" s="11" t="s">
        <v>84</v>
      </c>
      <c r="AW411" s="11" t="s">
        <v>37</v>
      </c>
      <c r="AX411" s="11" t="s">
        <v>74</v>
      </c>
      <c r="AY411" s="250" t="s">
        <v>126</v>
      </c>
    </row>
    <row r="412" spans="2:51" s="12" customFormat="1" ht="13.5">
      <c r="B412" s="251"/>
      <c r="C412" s="252"/>
      <c r="D412" s="233" t="s">
        <v>198</v>
      </c>
      <c r="E412" s="253" t="s">
        <v>21</v>
      </c>
      <c r="F412" s="254" t="s">
        <v>215</v>
      </c>
      <c r="G412" s="252"/>
      <c r="H412" s="255">
        <v>134.94</v>
      </c>
      <c r="I412" s="256"/>
      <c r="J412" s="252"/>
      <c r="K412" s="252"/>
      <c r="L412" s="257"/>
      <c r="M412" s="258"/>
      <c r="N412" s="259"/>
      <c r="O412" s="259"/>
      <c r="P412" s="259"/>
      <c r="Q412" s="259"/>
      <c r="R412" s="259"/>
      <c r="S412" s="259"/>
      <c r="T412" s="260"/>
      <c r="AT412" s="261" t="s">
        <v>198</v>
      </c>
      <c r="AU412" s="261" t="s">
        <v>84</v>
      </c>
      <c r="AV412" s="12" t="s">
        <v>146</v>
      </c>
      <c r="AW412" s="12" t="s">
        <v>37</v>
      </c>
      <c r="AX412" s="12" t="s">
        <v>74</v>
      </c>
      <c r="AY412" s="261" t="s">
        <v>126</v>
      </c>
    </row>
    <row r="413" spans="2:51" s="11" customFormat="1" ht="13.5">
      <c r="B413" s="240"/>
      <c r="C413" s="241"/>
      <c r="D413" s="233" t="s">
        <v>198</v>
      </c>
      <c r="E413" s="242" t="s">
        <v>21</v>
      </c>
      <c r="F413" s="243" t="s">
        <v>216</v>
      </c>
      <c r="G413" s="241"/>
      <c r="H413" s="244">
        <v>70.83</v>
      </c>
      <c r="I413" s="245"/>
      <c r="J413" s="241"/>
      <c r="K413" s="241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198</v>
      </c>
      <c r="AU413" s="250" t="s">
        <v>84</v>
      </c>
      <c r="AV413" s="11" t="s">
        <v>84</v>
      </c>
      <c r="AW413" s="11" t="s">
        <v>37</v>
      </c>
      <c r="AX413" s="11" t="s">
        <v>74</v>
      </c>
      <c r="AY413" s="250" t="s">
        <v>126</v>
      </c>
    </row>
    <row r="414" spans="2:51" s="11" customFormat="1" ht="13.5">
      <c r="B414" s="240"/>
      <c r="C414" s="241"/>
      <c r="D414" s="233" t="s">
        <v>198</v>
      </c>
      <c r="E414" s="242" t="s">
        <v>21</v>
      </c>
      <c r="F414" s="243" t="s">
        <v>217</v>
      </c>
      <c r="G414" s="241"/>
      <c r="H414" s="244">
        <v>68.21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AT414" s="250" t="s">
        <v>198</v>
      </c>
      <c r="AU414" s="250" t="s">
        <v>84</v>
      </c>
      <c r="AV414" s="11" t="s">
        <v>84</v>
      </c>
      <c r="AW414" s="11" t="s">
        <v>37</v>
      </c>
      <c r="AX414" s="11" t="s">
        <v>74</v>
      </c>
      <c r="AY414" s="250" t="s">
        <v>126</v>
      </c>
    </row>
    <row r="415" spans="2:51" s="11" customFormat="1" ht="13.5">
      <c r="B415" s="240"/>
      <c r="C415" s="241"/>
      <c r="D415" s="233" t="s">
        <v>198</v>
      </c>
      <c r="E415" s="242" t="s">
        <v>21</v>
      </c>
      <c r="F415" s="243" t="s">
        <v>218</v>
      </c>
      <c r="G415" s="241"/>
      <c r="H415" s="244">
        <v>93.82</v>
      </c>
      <c r="I415" s="245"/>
      <c r="J415" s="241"/>
      <c r="K415" s="241"/>
      <c r="L415" s="246"/>
      <c r="M415" s="247"/>
      <c r="N415" s="248"/>
      <c r="O415" s="248"/>
      <c r="P415" s="248"/>
      <c r="Q415" s="248"/>
      <c r="R415" s="248"/>
      <c r="S415" s="248"/>
      <c r="T415" s="249"/>
      <c r="AT415" s="250" t="s">
        <v>198</v>
      </c>
      <c r="AU415" s="250" t="s">
        <v>84</v>
      </c>
      <c r="AV415" s="11" t="s">
        <v>84</v>
      </c>
      <c r="AW415" s="11" t="s">
        <v>37</v>
      </c>
      <c r="AX415" s="11" t="s">
        <v>74</v>
      </c>
      <c r="AY415" s="250" t="s">
        <v>126</v>
      </c>
    </row>
    <row r="416" spans="2:51" s="11" customFormat="1" ht="13.5">
      <c r="B416" s="240"/>
      <c r="C416" s="241"/>
      <c r="D416" s="233" t="s">
        <v>198</v>
      </c>
      <c r="E416" s="242" t="s">
        <v>21</v>
      </c>
      <c r="F416" s="243" t="s">
        <v>219</v>
      </c>
      <c r="G416" s="241"/>
      <c r="H416" s="244">
        <v>69.9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198</v>
      </c>
      <c r="AU416" s="250" t="s">
        <v>84</v>
      </c>
      <c r="AV416" s="11" t="s">
        <v>84</v>
      </c>
      <c r="AW416" s="11" t="s">
        <v>37</v>
      </c>
      <c r="AX416" s="11" t="s">
        <v>74</v>
      </c>
      <c r="AY416" s="250" t="s">
        <v>126</v>
      </c>
    </row>
    <row r="417" spans="2:51" s="11" customFormat="1" ht="13.5">
      <c r="B417" s="240"/>
      <c r="C417" s="241"/>
      <c r="D417" s="233" t="s">
        <v>198</v>
      </c>
      <c r="E417" s="242" t="s">
        <v>21</v>
      </c>
      <c r="F417" s="243" t="s">
        <v>220</v>
      </c>
      <c r="G417" s="241"/>
      <c r="H417" s="244">
        <v>130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AT417" s="250" t="s">
        <v>198</v>
      </c>
      <c r="AU417" s="250" t="s">
        <v>84</v>
      </c>
      <c r="AV417" s="11" t="s">
        <v>84</v>
      </c>
      <c r="AW417" s="11" t="s">
        <v>37</v>
      </c>
      <c r="AX417" s="11" t="s">
        <v>74</v>
      </c>
      <c r="AY417" s="250" t="s">
        <v>126</v>
      </c>
    </row>
    <row r="418" spans="2:51" s="12" customFormat="1" ht="13.5">
      <c r="B418" s="251"/>
      <c r="C418" s="252"/>
      <c r="D418" s="233" t="s">
        <v>198</v>
      </c>
      <c r="E418" s="253" t="s">
        <v>21</v>
      </c>
      <c r="F418" s="254" t="s">
        <v>221</v>
      </c>
      <c r="G418" s="252"/>
      <c r="H418" s="255">
        <v>432.76</v>
      </c>
      <c r="I418" s="256"/>
      <c r="J418" s="252"/>
      <c r="K418" s="252"/>
      <c r="L418" s="257"/>
      <c r="M418" s="258"/>
      <c r="N418" s="259"/>
      <c r="O418" s="259"/>
      <c r="P418" s="259"/>
      <c r="Q418" s="259"/>
      <c r="R418" s="259"/>
      <c r="S418" s="259"/>
      <c r="T418" s="260"/>
      <c r="AT418" s="261" t="s">
        <v>198</v>
      </c>
      <c r="AU418" s="261" t="s">
        <v>84</v>
      </c>
      <c r="AV418" s="12" t="s">
        <v>146</v>
      </c>
      <c r="AW418" s="12" t="s">
        <v>37</v>
      </c>
      <c r="AX418" s="12" t="s">
        <v>74</v>
      </c>
      <c r="AY418" s="261" t="s">
        <v>126</v>
      </c>
    </row>
    <row r="419" spans="2:51" s="13" customFormat="1" ht="13.5">
      <c r="B419" s="262"/>
      <c r="C419" s="263"/>
      <c r="D419" s="233" t="s">
        <v>198</v>
      </c>
      <c r="E419" s="264" t="s">
        <v>21</v>
      </c>
      <c r="F419" s="265" t="s">
        <v>222</v>
      </c>
      <c r="G419" s="263"/>
      <c r="H419" s="266">
        <v>567.7</v>
      </c>
      <c r="I419" s="267"/>
      <c r="J419" s="263"/>
      <c r="K419" s="263"/>
      <c r="L419" s="268"/>
      <c r="M419" s="269"/>
      <c r="N419" s="270"/>
      <c r="O419" s="270"/>
      <c r="P419" s="270"/>
      <c r="Q419" s="270"/>
      <c r="R419" s="270"/>
      <c r="S419" s="270"/>
      <c r="T419" s="271"/>
      <c r="AT419" s="272" t="s">
        <v>198</v>
      </c>
      <c r="AU419" s="272" t="s">
        <v>84</v>
      </c>
      <c r="AV419" s="13" t="s">
        <v>152</v>
      </c>
      <c r="AW419" s="13" t="s">
        <v>37</v>
      </c>
      <c r="AX419" s="13" t="s">
        <v>82</v>
      </c>
      <c r="AY419" s="272" t="s">
        <v>126</v>
      </c>
    </row>
    <row r="420" spans="2:65" s="1" customFormat="1" ht="16.5" customHeight="1">
      <c r="B420" s="46"/>
      <c r="C420" s="283" t="s">
        <v>565</v>
      </c>
      <c r="D420" s="283" t="s">
        <v>335</v>
      </c>
      <c r="E420" s="284" t="s">
        <v>566</v>
      </c>
      <c r="F420" s="285" t="s">
        <v>567</v>
      </c>
      <c r="G420" s="286" t="s">
        <v>196</v>
      </c>
      <c r="H420" s="287">
        <v>596.085</v>
      </c>
      <c r="I420" s="288"/>
      <c r="J420" s="289">
        <f>ROUND(I420*H420,2)</f>
        <v>0</v>
      </c>
      <c r="K420" s="285" t="s">
        <v>133</v>
      </c>
      <c r="L420" s="290"/>
      <c r="M420" s="291" t="s">
        <v>21</v>
      </c>
      <c r="N420" s="292" t="s">
        <v>45</v>
      </c>
      <c r="O420" s="47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AR420" s="24" t="s">
        <v>338</v>
      </c>
      <c r="AT420" s="24" t="s">
        <v>335</v>
      </c>
      <c r="AU420" s="24" t="s">
        <v>84</v>
      </c>
      <c r="AY420" s="24" t="s">
        <v>126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82</v>
      </c>
      <c r="BK420" s="232">
        <f>ROUND(I420*H420,2)</f>
        <v>0</v>
      </c>
      <c r="BL420" s="24" t="s">
        <v>282</v>
      </c>
      <c r="BM420" s="24" t="s">
        <v>568</v>
      </c>
    </row>
    <row r="421" spans="2:51" s="11" customFormat="1" ht="13.5">
      <c r="B421" s="240"/>
      <c r="C421" s="241"/>
      <c r="D421" s="233" t="s">
        <v>198</v>
      </c>
      <c r="E421" s="241"/>
      <c r="F421" s="243" t="s">
        <v>569</v>
      </c>
      <c r="G421" s="241"/>
      <c r="H421" s="244">
        <v>596.085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AT421" s="250" t="s">
        <v>198</v>
      </c>
      <c r="AU421" s="250" t="s">
        <v>84</v>
      </c>
      <c r="AV421" s="11" t="s">
        <v>84</v>
      </c>
      <c r="AW421" s="11" t="s">
        <v>6</v>
      </c>
      <c r="AX421" s="11" t="s">
        <v>82</v>
      </c>
      <c r="AY421" s="250" t="s">
        <v>126</v>
      </c>
    </row>
    <row r="422" spans="2:65" s="1" customFormat="1" ht="38.25" customHeight="1">
      <c r="B422" s="46"/>
      <c r="C422" s="221" t="s">
        <v>570</v>
      </c>
      <c r="D422" s="221" t="s">
        <v>129</v>
      </c>
      <c r="E422" s="222" t="s">
        <v>571</v>
      </c>
      <c r="F422" s="223" t="s">
        <v>572</v>
      </c>
      <c r="G422" s="224" t="s">
        <v>196</v>
      </c>
      <c r="H422" s="225">
        <v>187.925</v>
      </c>
      <c r="I422" s="226"/>
      <c r="J422" s="227">
        <f>ROUND(I422*H422,2)</f>
        <v>0</v>
      </c>
      <c r="K422" s="223" t="s">
        <v>133</v>
      </c>
      <c r="L422" s="72"/>
      <c r="M422" s="228" t="s">
        <v>21</v>
      </c>
      <c r="N422" s="229" t="s">
        <v>45</v>
      </c>
      <c r="O422" s="47"/>
      <c r="P422" s="230">
        <f>O422*H422</f>
        <v>0</v>
      </c>
      <c r="Q422" s="230">
        <v>0</v>
      </c>
      <c r="R422" s="230">
        <f>Q422*H422</f>
        <v>0</v>
      </c>
      <c r="S422" s="230">
        <v>0</v>
      </c>
      <c r="T422" s="231">
        <f>S422*H422</f>
        <v>0</v>
      </c>
      <c r="AR422" s="24" t="s">
        <v>282</v>
      </c>
      <c r="AT422" s="24" t="s">
        <v>129</v>
      </c>
      <c r="AU422" s="24" t="s">
        <v>84</v>
      </c>
      <c r="AY422" s="24" t="s">
        <v>126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24" t="s">
        <v>82</v>
      </c>
      <c r="BK422" s="232">
        <f>ROUND(I422*H422,2)</f>
        <v>0</v>
      </c>
      <c r="BL422" s="24" t="s">
        <v>282</v>
      </c>
      <c r="BM422" s="24" t="s">
        <v>573</v>
      </c>
    </row>
    <row r="423" spans="2:51" s="11" customFormat="1" ht="13.5">
      <c r="B423" s="240"/>
      <c r="C423" s="241"/>
      <c r="D423" s="233" t="s">
        <v>198</v>
      </c>
      <c r="E423" s="242" t="s">
        <v>21</v>
      </c>
      <c r="F423" s="243" t="s">
        <v>574</v>
      </c>
      <c r="G423" s="241"/>
      <c r="H423" s="244">
        <v>19.775</v>
      </c>
      <c r="I423" s="245"/>
      <c r="J423" s="241"/>
      <c r="K423" s="241"/>
      <c r="L423" s="246"/>
      <c r="M423" s="247"/>
      <c r="N423" s="248"/>
      <c r="O423" s="248"/>
      <c r="P423" s="248"/>
      <c r="Q423" s="248"/>
      <c r="R423" s="248"/>
      <c r="S423" s="248"/>
      <c r="T423" s="249"/>
      <c r="AT423" s="250" t="s">
        <v>198</v>
      </c>
      <c r="AU423" s="250" t="s">
        <v>84</v>
      </c>
      <c r="AV423" s="11" t="s">
        <v>84</v>
      </c>
      <c r="AW423" s="11" t="s">
        <v>37</v>
      </c>
      <c r="AX423" s="11" t="s">
        <v>74</v>
      </c>
      <c r="AY423" s="250" t="s">
        <v>126</v>
      </c>
    </row>
    <row r="424" spans="2:51" s="11" customFormat="1" ht="13.5">
      <c r="B424" s="240"/>
      <c r="C424" s="241"/>
      <c r="D424" s="233" t="s">
        <v>198</v>
      </c>
      <c r="E424" s="242" t="s">
        <v>21</v>
      </c>
      <c r="F424" s="243" t="s">
        <v>575</v>
      </c>
      <c r="G424" s="241"/>
      <c r="H424" s="244">
        <v>32.15</v>
      </c>
      <c r="I424" s="245"/>
      <c r="J424" s="241"/>
      <c r="K424" s="241"/>
      <c r="L424" s="246"/>
      <c r="M424" s="247"/>
      <c r="N424" s="248"/>
      <c r="O424" s="248"/>
      <c r="P424" s="248"/>
      <c r="Q424" s="248"/>
      <c r="R424" s="248"/>
      <c r="S424" s="248"/>
      <c r="T424" s="249"/>
      <c r="AT424" s="250" t="s">
        <v>198</v>
      </c>
      <c r="AU424" s="250" t="s">
        <v>84</v>
      </c>
      <c r="AV424" s="11" t="s">
        <v>84</v>
      </c>
      <c r="AW424" s="11" t="s">
        <v>37</v>
      </c>
      <c r="AX424" s="11" t="s">
        <v>74</v>
      </c>
      <c r="AY424" s="250" t="s">
        <v>126</v>
      </c>
    </row>
    <row r="425" spans="2:51" s="12" customFormat="1" ht="13.5">
      <c r="B425" s="251"/>
      <c r="C425" s="252"/>
      <c r="D425" s="233" t="s">
        <v>198</v>
      </c>
      <c r="E425" s="253" t="s">
        <v>21</v>
      </c>
      <c r="F425" s="254" t="s">
        <v>215</v>
      </c>
      <c r="G425" s="252"/>
      <c r="H425" s="255">
        <v>51.925</v>
      </c>
      <c r="I425" s="256"/>
      <c r="J425" s="252"/>
      <c r="K425" s="252"/>
      <c r="L425" s="257"/>
      <c r="M425" s="258"/>
      <c r="N425" s="259"/>
      <c r="O425" s="259"/>
      <c r="P425" s="259"/>
      <c r="Q425" s="259"/>
      <c r="R425" s="259"/>
      <c r="S425" s="259"/>
      <c r="T425" s="260"/>
      <c r="AT425" s="261" t="s">
        <v>198</v>
      </c>
      <c r="AU425" s="261" t="s">
        <v>84</v>
      </c>
      <c r="AV425" s="12" t="s">
        <v>146</v>
      </c>
      <c r="AW425" s="12" t="s">
        <v>37</v>
      </c>
      <c r="AX425" s="12" t="s">
        <v>74</v>
      </c>
      <c r="AY425" s="261" t="s">
        <v>126</v>
      </c>
    </row>
    <row r="426" spans="2:51" s="11" customFormat="1" ht="13.5">
      <c r="B426" s="240"/>
      <c r="C426" s="241"/>
      <c r="D426" s="233" t="s">
        <v>198</v>
      </c>
      <c r="E426" s="242" t="s">
        <v>21</v>
      </c>
      <c r="F426" s="243" t="s">
        <v>576</v>
      </c>
      <c r="G426" s="241"/>
      <c r="H426" s="244">
        <v>19.775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AT426" s="250" t="s">
        <v>198</v>
      </c>
      <c r="AU426" s="250" t="s">
        <v>84</v>
      </c>
      <c r="AV426" s="11" t="s">
        <v>84</v>
      </c>
      <c r="AW426" s="11" t="s">
        <v>37</v>
      </c>
      <c r="AX426" s="11" t="s">
        <v>74</v>
      </c>
      <c r="AY426" s="250" t="s">
        <v>126</v>
      </c>
    </row>
    <row r="427" spans="2:51" s="11" customFormat="1" ht="13.5">
      <c r="B427" s="240"/>
      <c r="C427" s="241"/>
      <c r="D427" s="233" t="s">
        <v>198</v>
      </c>
      <c r="E427" s="242" t="s">
        <v>21</v>
      </c>
      <c r="F427" s="243" t="s">
        <v>577</v>
      </c>
      <c r="G427" s="241"/>
      <c r="H427" s="244">
        <v>23.9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AT427" s="250" t="s">
        <v>198</v>
      </c>
      <c r="AU427" s="250" t="s">
        <v>84</v>
      </c>
      <c r="AV427" s="11" t="s">
        <v>84</v>
      </c>
      <c r="AW427" s="11" t="s">
        <v>37</v>
      </c>
      <c r="AX427" s="11" t="s">
        <v>74</v>
      </c>
      <c r="AY427" s="250" t="s">
        <v>126</v>
      </c>
    </row>
    <row r="428" spans="2:51" s="11" customFormat="1" ht="13.5">
      <c r="B428" s="240"/>
      <c r="C428" s="241"/>
      <c r="D428" s="233" t="s">
        <v>198</v>
      </c>
      <c r="E428" s="242" t="s">
        <v>21</v>
      </c>
      <c r="F428" s="243" t="s">
        <v>578</v>
      </c>
      <c r="G428" s="241"/>
      <c r="H428" s="244">
        <v>32.15</v>
      </c>
      <c r="I428" s="245"/>
      <c r="J428" s="241"/>
      <c r="K428" s="241"/>
      <c r="L428" s="246"/>
      <c r="M428" s="247"/>
      <c r="N428" s="248"/>
      <c r="O428" s="248"/>
      <c r="P428" s="248"/>
      <c r="Q428" s="248"/>
      <c r="R428" s="248"/>
      <c r="S428" s="248"/>
      <c r="T428" s="249"/>
      <c r="AT428" s="250" t="s">
        <v>198</v>
      </c>
      <c r="AU428" s="250" t="s">
        <v>84</v>
      </c>
      <c r="AV428" s="11" t="s">
        <v>84</v>
      </c>
      <c r="AW428" s="11" t="s">
        <v>37</v>
      </c>
      <c r="AX428" s="11" t="s">
        <v>74</v>
      </c>
      <c r="AY428" s="250" t="s">
        <v>126</v>
      </c>
    </row>
    <row r="429" spans="2:51" s="11" customFormat="1" ht="13.5">
      <c r="B429" s="240"/>
      <c r="C429" s="241"/>
      <c r="D429" s="233" t="s">
        <v>198</v>
      </c>
      <c r="E429" s="242" t="s">
        <v>21</v>
      </c>
      <c r="F429" s="243" t="s">
        <v>579</v>
      </c>
      <c r="G429" s="241"/>
      <c r="H429" s="244">
        <v>19.775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AT429" s="250" t="s">
        <v>198</v>
      </c>
      <c r="AU429" s="250" t="s">
        <v>84</v>
      </c>
      <c r="AV429" s="11" t="s">
        <v>84</v>
      </c>
      <c r="AW429" s="11" t="s">
        <v>37</v>
      </c>
      <c r="AX429" s="11" t="s">
        <v>74</v>
      </c>
      <c r="AY429" s="250" t="s">
        <v>126</v>
      </c>
    </row>
    <row r="430" spans="2:51" s="11" customFormat="1" ht="13.5">
      <c r="B430" s="240"/>
      <c r="C430" s="241"/>
      <c r="D430" s="233" t="s">
        <v>198</v>
      </c>
      <c r="E430" s="242" t="s">
        <v>21</v>
      </c>
      <c r="F430" s="243" t="s">
        <v>580</v>
      </c>
      <c r="G430" s="241"/>
      <c r="H430" s="244">
        <v>40.4</v>
      </c>
      <c r="I430" s="245"/>
      <c r="J430" s="241"/>
      <c r="K430" s="241"/>
      <c r="L430" s="246"/>
      <c r="M430" s="247"/>
      <c r="N430" s="248"/>
      <c r="O430" s="248"/>
      <c r="P430" s="248"/>
      <c r="Q430" s="248"/>
      <c r="R430" s="248"/>
      <c r="S430" s="248"/>
      <c r="T430" s="249"/>
      <c r="AT430" s="250" t="s">
        <v>198</v>
      </c>
      <c r="AU430" s="250" t="s">
        <v>84</v>
      </c>
      <c r="AV430" s="11" t="s">
        <v>84</v>
      </c>
      <c r="AW430" s="11" t="s">
        <v>37</v>
      </c>
      <c r="AX430" s="11" t="s">
        <v>74</v>
      </c>
      <c r="AY430" s="250" t="s">
        <v>126</v>
      </c>
    </row>
    <row r="431" spans="2:51" s="12" customFormat="1" ht="13.5">
      <c r="B431" s="251"/>
      <c r="C431" s="252"/>
      <c r="D431" s="233" t="s">
        <v>198</v>
      </c>
      <c r="E431" s="253" t="s">
        <v>21</v>
      </c>
      <c r="F431" s="254" t="s">
        <v>221</v>
      </c>
      <c r="G431" s="252"/>
      <c r="H431" s="255">
        <v>136</v>
      </c>
      <c r="I431" s="256"/>
      <c r="J431" s="252"/>
      <c r="K431" s="252"/>
      <c r="L431" s="257"/>
      <c r="M431" s="258"/>
      <c r="N431" s="259"/>
      <c r="O431" s="259"/>
      <c r="P431" s="259"/>
      <c r="Q431" s="259"/>
      <c r="R431" s="259"/>
      <c r="S431" s="259"/>
      <c r="T431" s="260"/>
      <c r="AT431" s="261" t="s">
        <v>198</v>
      </c>
      <c r="AU431" s="261" t="s">
        <v>84</v>
      </c>
      <c r="AV431" s="12" t="s">
        <v>146</v>
      </c>
      <c r="AW431" s="12" t="s">
        <v>37</v>
      </c>
      <c r="AX431" s="12" t="s">
        <v>74</v>
      </c>
      <c r="AY431" s="261" t="s">
        <v>126</v>
      </c>
    </row>
    <row r="432" spans="2:51" s="13" customFormat="1" ht="13.5">
      <c r="B432" s="262"/>
      <c r="C432" s="263"/>
      <c r="D432" s="233" t="s">
        <v>198</v>
      </c>
      <c r="E432" s="264" t="s">
        <v>21</v>
      </c>
      <c r="F432" s="265" t="s">
        <v>222</v>
      </c>
      <c r="G432" s="263"/>
      <c r="H432" s="266">
        <v>187.925</v>
      </c>
      <c r="I432" s="267"/>
      <c r="J432" s="263"/>
      <c r="K432" s="263"/>
      <c r="L432" s="268"/>
      <c r="M432" s="269"/>
      <c r="N432" s="270"/>
      <c r="O432" s="270"/>
      <c r="P432" s="270"/>
      <c r="Q432" s="270"/>
      <c r="R432" s="270"/>
      <c r="S432" s="270"/>
      <c r="T432" s="271"/>
      <c r="AT432" s="272" t="s">
        <v>198</v>
      </c>
      <c r="AU432" s="272" t="s">
        <v>84</v>
      </c>
      <c r="AV432" s="13" t="s">
        <v>152</v>
      </c>
      <c r="AW432" s="13" t="s">
        <v>37</v>
      </c>
      <c r="AX432" s="13" t="s">
        <v>82</v>
      </c>
      <c r="AY432" s="272" t="s">
        <v>126</v>
      </c>
    </row>
    <row r="433" spans="2:65" s="1" customFormat="1" ht="16.5" customHeight="1">
      <c r="B433" s="46"/>
      <c r="C433" s="283" t="s">
        <v>581</v>
      </c>
      <c r="D433" s="283" t="s">
        <v>335</v>
      </c>
      <c r="E433" s="284" t="s">
        <v>566</v>
      </c>
      <c r="F433" s="285" t="s">
        <v>567</v>
      </c>
      <c r="G433" s="286" t="s">
        <v>196</v>
      </c>
      <c r="H433" s="287">
        <v>197.321</v>
      </c>
      <c r="I433" s="288"/>
      <c r="J433" s="289">
        <f>ROUND(I433*H433,2)</f>
        <v>0</v>
      </c>
      <c r="K433" s="285" t="s">
        <v>133</v>
      </c>
      <c r="L433" s="290"/>
      <c r="M433" s="291" t="s">
        <v>21</v>
      </c>
      <c r="N433" s="292" t="s">
        <v>45</v>
      </c>
      <c r="O433" s="47"/>
      <c r="P433" s="230">
        <f>O433*H433</f>
        <v>0</v>
      </c>
      <c r="Q433" s="230">
        <v>0</v>
      </c>
      <c r="R433" s="230">
        <f>Q433*H433</f>
        <v>0</v>
      </c>
      <c r="S433" s="230">
        <v>0</v>
      </c>
      <c r="T433" s="231">
        <f>S433*H433</f>
        <v>0</v>
      </c>
      <c r="AR433" s="24" t="s">
        <v>338</v>
      </c>
      <c r="AT433" s="24" t="s">
        <v>335</v>
      </c>
      <c r="AU433" s="24" t="s">
        <v>84</v>
      </c>
      <c r="AY433" s="24" t="s">
        <v>126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24" t="s">
        <v>82</v>
      </c>
      <c r="BK433" s="232">
        <f>ROUND(I433*H433,2)</f>
        <v>0</v>
      </c>
      <c r="BL433" s="24" t="s">
        <v>282</v>
      </c>
      <c r="BM433" s="24" t="s">
        <v>582</v>
      </c>
    </row>
    <row r="434" spans="2:51" s="11" customFormat="1" ht="13.5">
      <c r="B434" s="240"/>
      <c r="C434" s="241"/>
      <c r="D434" s="233" t="s">
        <v>198</v>
      </c>
      <c r="E434" s="241"/>
      <c r="F434" s="243" t="s">
        <v>583</v>
      </c>
      <c r="G434" s="241"/>
      <c r="H434" s="244">
        <v>197.321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AT434" s="250" t="s">
        <v>198</v>
      </c>
      <c r="AU434" s="250" t="s">
        <v>84</v>
      </c>
      <c r="AV434" s="11" t="s">
        <v>84</v>
      </c>
      <c r="AW434" s="11" t="s">
        <v>6</v>
      </c>
      <c r="AX434" s="11" t="s">
        <v>82</v>
      </c>
      <c r="AY434" s="250" t="s">
        <v>126</v>
      </c>
    </row>
    <row r="435" spans="2:65" s="1" customFormat="1" ht="38.25" customHeight="1">
      <c r="B435" s="46"/>
      <c r="C435" s="221" t="s">
        <v>584</v>
      </c>
      <c r="D435" s="221" t="s">
        <v>129</v>
      </c>
      <c r="E435" s="222" t="s">
        <v>585</v>
      </c>
      <c r="F435" s="223" t="s">
        <v>586</v>
      </c>
      <c r="G435" s="224" t="s">
        <v>196</v>
      </c>
      <c r="H435" s="225">
        <v>54.45</v>
      </c>
      <c r="I435" s="226"/>
      <c r="J435" s="227">
        <f>ROUND(I435*H435,2)</f>
        <v>0</v>
      </c>
      <c r="K435" s="223" t="s">
        <v>133</v>
      </c>
      <c r="L435" s="72"/>
      <c r="M435" s="228" t="s">
        <v>21</v>
      </c>
      <c r="N435" s="229" t="s">
        <v>45</v>
      </c>
      <c r="O435" s="47"/>
      <c r="P435" s="230">
        <f>O435*H435</f>
        <v>0</v>
      </c>
      <c r="Q435" s="230">
        <v>0</v>
      </c>
      <c r="R435" s="230">
        <f>Q435*H435</f>
        <v>0</v>
      </c>
      <c r="S435" s="230">
        <v>0</v>
      </c>
      <c r="T435" s="231">
        <f>S435*H435</f>
        <v>0</v>
      </c>
      <c r="AR435" s="24" t="s">
        <v>282</v>
      </c>
      <c r="AT435" s="24" t="s">
        <v>129</v>
      </c>
      <c r="AU435" s="24" t="s">
        <v>84</v>
      </c>
      <c r="AY435" s="24" t="s">
        <v>126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24" t="s">
        <v>82</v>
      </c>
      <c r="BK435" s="232">
        <f>ROUND(I435*H435,2)</f>
        <v>0</v>
      </c>
      <c r="BL435" s="24" t="s">
        <v>282</v>
      </c>
      <c r="BM435" s="24" t="s">
        <v>587</v>
      </c>
    </row>
    <row r="436" spans="2:51" s="11" customFormat="1" ht="13.5">
      <c r="B436" s="240"/>
      <c r="C436" s="241"/>
      <c r="D436" s="233" t="s">
        <v>198</v>
      </c>
      <c r="E436" s="242" t="s">
        <v>21</v>
      </c>
      <c r="F436" s="243" t="s">
        <v>588</v>
      </c>
      <c r="G436" s="241"/>
      <c r="H436" s="244">
        <v>4.95</v>
      </c>
      <c r="I436" s="245"/>
      <c r="J436" s="241"/>
      <c r="K436" s="241"/>
      <c r="L436" s="246"/>
      <c r="M436" s="247"/>
      <c r="N436" s="248"/>
      <c r="O436" s="248"/>
      <c r="P436" s="248"/>
      <c r="Q436" s="248"/>
      <c r="R436" s="248"/>
      <c r="S436" s="248"/>
      <c r="T436" s="249"/>
      <c r="AT436" s="250" t="s">
        <v>198</v>
      </c>
      <c r="AU436" s="250" t="s">
        <v>84</v>
      </c>
      <c r="AV436" s="11" t="s">
        <v>84</v>
      </c>
      <c r="AW436" s="11" t="s">
        <v>37</v>
      </c>
      <c r="AX436" s="11" t="s">
        <v>74</v>
      </c>
      <c r="AY436" s="250" t="s">
        <v>126</v>
      </c>
    </row>
    <row r="437" spans="2:51" s="11" customFormat="1" ht="13.5">
      <c r="B437" s="240"/>
      <c r="C437" s="241"/>
      <c r="D437" s="233" t="s">
        <v>198</v>
      </c>
      <c r="E437" s="242" t="s">
        <v>21</v>
      </c>
      <c r="F437" s="243" t="s">
        <v>589</v>
      </c>
      <c r="G437" s="241"/>
      <c r="H437" s="244">
        <v>9.9</v>
      </c>
      <c r="I437" s="245"/>
      <c r="J437" s="241"/>
      <c r="K437" s="241"/>
      <c r="L437" s="246"/>
      <c r="M437" s="247"/>
      <c r="N437" s="248"/>
      <c r="O437" s="248"/>
      <c r="P437" s="248"/>
      <c r="Q437" s="248"/>
      <c r="R437" s="248"/>
      <c r="S437" s="248"/>
      <c r="T437" s="249"/>
      <c r="AT437" s="250" t="s">
        <v>198</v>
      </c>
      <c r="AU437" s="250" t="s">
        <v>84</v>
      </c>
      <c r="AV437" s="11" t="s">
        <v>84</v>
      </c>
      <c r="AW437" s="11" t="s">
        <v>37</v>
      </c>
      <c r="AX437" s="11" t="s">
        <v>74</v>
      </c>
      <c r="AY437" s="250" t="s">
        <v>126</v>
      </c>
    </row>
    <row r="438" spans="2:51" s="12" customFormat="1" ht="13.5">
      <c r="B438" s="251"/>
      <c r="C438" s="252"/>
      <c r="D438" s="233" t="s">
        <v>198</v>
      </c>
      <c r="E438" s="253" t="s">
        <v>21</v>
      </c>
      <c r="F438" s="254" t="s">
        <v>215</v>
      </c>
      <c r="G438" s="252"/>
      <c r="H438" s="255">
        <v>14.85</v>
      </c>
      <c r="I438" s="256"/>
      <c r="J438" s="252"/>
      <c r="K438" s="252"/>
      <c r="L438" s="257"/>
      <c r="M438" s="258"/>
      <c r="N438" s="259"/>
      <c r="O438" s="259"/>
      <c r="P438" s="259"/>
      <c r="Q438" s="259"/>
      <c r="R438" s="259"/>
      <c r="S438" s="259"/>
      <c r="T438" s="260"/>
      <c r="AT438" s="261" t="s">
        <v>198</v>
      </c>
      <c r="AU438" s="261" t="s">
        <v>84</v>
      </c>
      <c r="AV438" s="12" t="s">
        <v>146</v>
      </c>
      <c r="AW438" s="12" t="s">
        <v>37</v>
      </c>
      <c r="AX438" s="12" t="s">
        <v>74</v>
      </c>
      <c r="AY438" s="261" t="s">
        <v>126</v>
      </c>
    </row>
    <row r="439" spans="2:51" s="11" customFormat="1" ht="13.5">
      <c r="B439" s="240"/>
      <c r="C439" s="241"/>
      <c r="D439" s="233" t="s">
        <v>198</v>
      </c>
      <c r="E439" s="242" t="s">
        <v>21</v>
      </c>
      <c r="F439" s="243" t="s">
        <v>590</v>
      </c>
      <c r="G439" s="241"/>
      <c r="H439" s="244">
        <v>4.95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AT439" s="250" t="s">
        <v>198</v>
      </c>
      <c r="AU439" s="250" t="s">
        <v>84</v>
      </c>
      <c r="AV439" s="11" t="s">
        <v>84</v>
      </c>
      <c r="AW439" s="11" t="s">
        <v>37</v>
      </c>
      <c r="AX439" s="11" t="s">
        <v>74</v>
      </c>
      <c r="AY439" s="250" t="s">
        <v>126</v>
      </c>
    </row>
    <row r="440" spans="2:51" s="11" customFormat="1" ht="13.5">
      <c r="B440" s="240"/>
      <c r="C440" s="241"/>
      <c r="D440" s="233" t="s">
        <v>198</v>
      </c>
      <c r="E440" s="242" t="s">
        <v>21</v>
      </c>
      <c r="F440" s="243" t="s">
        <v>591</v>
      </c>
      <c r="G440" s="241"/>
      <c r="H440" s="244">
        <v>6.6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AT440" s="250" t="s">
        <v>198</v>
      </c>
      <c r="AU440" s="250" t="s">
        <v>84</v>
      </c>
      <c r="AV440" s="11" t="s">
        <v>84</v>
      </c>
      <c r="AW440" s="11" t="s">
        <v>37</v>
      </c>
      <c r="AX440" s="11" t="s">
        <v>74</v>
      </c>
      <c r="AY440" s="250" t="s">
        <v>126</v>
      </c>
    </row>
    <row r="441" spans="2:51" s="11" customFormat="1" ht="13.5">
      <c r="B441" s="240"/>
      <c r="C441" s="241"/>
      <c r="D441" s="233" t="s">
        <v>198</v>
      </c>
      <c r="E441" s="242" t="s">
        <v>21</v>
      </c>
      <c r="F441" s="243" t="s">
        <v>592</v>
      </c>
      <c r="G441" s="241"/>
      <c r="H441" s="244">
        <v>9.9</v>
      </c>
      <c r="I441" s="245"/>
      <c r="J441" s="241"/>
      <c r="K441" s="241"/>
      <c r="L441" s="246"/>
      <c r="M441" s="247"/>
      <c r="N441" s="248"/>
      <c r="O441" s="248"/>
      <c r="P441" s="248"/>
      <c r="Q441" s="248"/>
      <c r="R441" s="248"/>
      <c r="S441" s="248"/>
      <c r="T441" s="249"/>
      <c r="AT441" s="250" t="s">
        <v>198</v>
      </c>
      <c r="AU441" s="250" t="s">
        <v>84</v>
      </c>
      <c r="AV441" s="11" t="s">
        <v>84</v>
      </c>
      <c r="AW441" s="11" t="s">
        <v>37</v>
      </c>
      <c r="AX441" s="11" t="s">
        <v>74</v>
      </c>
      <c r="AY441" s="250" t="s">
        <v>126</v>
      </c>
    </row>
    <row r="442" spans="2:51" s="11" customFormat="1" ht="13.5">
      <c r="B442" s="240"/>
      <c r="C442" s="241"/>
      <c r="D442" s="233" t="s">
        <v>198</v>
      </c>
      <c r="E442" s="242" t="s">
        <v>21</v>
      </c>
      <c r="F442" s="243" t="s">
        <v>593</v>
      </c>
      <c r="G442" s="241"/>
      <c r="H442" s="244">
        <v>4.95</v>
      </c>
      <c r="I442" s="245"/>
      <c r="J442" s="241"/>
      <c r="K442" s="241"/>
      <c r="L442" s="246"/>
      <c r="M442" s="247"/>
      <c r="N442" s="248"/>
      <c r="O442" s="248"/>
      <c r="P442" s="248"/>
      <c r="Q442" s="248"/>
      <c r="R442" s="248"/>
      <c r="S442" s="248"/>
      <c r="T442" s="249"/>
      <c r="AT442" s="250" t="s">
        <v>198</v>
      </c>
      <c r="AU442" s="250" t="s">
        <v>84</v>
      </c>
      <c r="AV442" s="11" t="s">
        <v>84</v>
      </c>
      <c r="AW442" s="11" t="s">
        <v>37</v>
      </c>
      <c r="AX442" s="11" t="s">
        <v>74</v>
      </c>
      <c r="AY442" s="250" t="s">
        <v>126</v>
      </c>
    </row>
    <row r="443" spans="2:51" s="11" customFormat="1" ht="13.5">
      <c r="B443" s="240"/>
      <c r="C443" s="241"/>
      <c r="D443" s="233" t="s">
        <v>198</v>
      </c>
      <c r="E443" s="242" t="s">
        <v>21</v>
      </c>
      <c r="F443" s="243" t="s">
        <v>594</v>
      </c>
      <c r="G443" s="241"/>
      <c r="H443" s="244">
        <v>13.2</v>
      </c>
      <c r="I443" s="245"/>
      <c r="J443" s="241"/>
      <c r="K443" s="241"/>
      <c r="L443" s="246"/>
      <c r="M443" s="247"/>
      <c r="N443" s="248"/>
      <c r="O443" s="248"/>
      <c r="P443" s="248"/>
      <c r="Q443" s="248"/>
      <c r="R443" s="248"/>
      <c r="S443" s="248"/>
      <c r="T443" s="249"/>
      <c r="AT443" s="250" t="s">
        <v>198</v>
      </c>
      <c r="AU443" s="250" t="s">
        <v>84</v>
      </c>
      <c r="AV443" s="11" t="s">
        <v>84</v>
      </c>
      <c r="AW443" s="11" t="s">
        <v>37</v>
      </c>
      <c r="AX443" s="11" t="s">
        <v>74</v>
      </c>
      <c r="AY443" s="250" t="s">
        <v>126</v>
      </c>
    </row>
    <row r="444" spans="2:51" s="12" customFormat="1" ht="13.5">
      <c r="B444" s="251"/>
      <c r="C444" s="252"/>
      <c r="D444" s="233" t="s">
        <v>198</v>
      </c>
      <c r="E444" s="253" t="s">
        <v>21</v>
      </c>
      <c r="F444" s="254" t="s">
        <v>221</v>
      </c>
      <c r="G444" s="252"/>
      <c r="H444" s="255">
        <v>39.6</v>
      </c>
      <c r="I444" s="256"/>
      <c r="J444" s="252"/>
      <c r="K444" s="252"/>
      <c r="L444" s="257"/>
      <c r="M444" s="258"/>
      <c r="N444" s="259"/>
      <c r="O444" s="259"/>
      <c r="P444" s="259"/>
      <c r="Q444" s="259"/>
      <c r="R444" s="259"/>
      <c r="S444" s="259"/>
      <c r="T444" s="260"/>
      <c r="AT444" s="261" t="s">
        <v>198</v>
      </c>
      <c r="AU444" s="261" t="s">
        <v>84</v>
      </c>
      <c r="AV444" s="12" t="s">
        <v>146</v>
      </c>
      <c r="AW444" s="12" t="s">
        <v>37</v>
      </c>
      <c r="AX444" s="12" t="s">
        <v>74</v>
      </c>
      <c r="AY444" s="261" t="s">
        <v>126</v>
      </c>
    </row>
    <row r="445" spans="2:51" s="13" customFormat="1" ht="13.5">
      <c r="B445" s="262"/>
      <c r="C445" s="263"/>
      <c r="D445" s="233" t="s">
        <v>198</v>
      </c>
      <c r="E445" s="264" t="s">
        <v>21</v>
      </c>
      <c r="F445" s="265" t="s">
        <v>222</v>
      </c>
      <c r="G445" s="263"/>
      <c r="H445" s="266">
        <v>54.45</v>
      </c>
      <c r="I445" s="267"/>
      <c r="J445" s="263"/>
      <c r="K445" s="263"/>
      <c r="L445" s="268"/>
      <c r="M445" s="269"/>
      <c r="N445" s="270"/>
      <c r="O445" s="270"/>
      <c r="P445" s="270"/>
      <c r="Q445" s="270"/>
      <c r="R445" s="270"/>
      <c r="S445" s="270"/>
      <c r="T445" s="271"/>
      <c r="AT445" s="272" t="s">
        <v>198</v>
      </c>
      <c r="AU445" s="272" t="s">
        <v>84</v>
      </c>
      <c r="AV445" s="13" t="s">
        <v>152</v>
      </c>
      <c r="AW445" s="13" t="s">
        <v>37</v>
      </c>
      <c r="AX445" s="13" t="s">
        <v>82</v>
      </c>
      <c r="AY445" s="272" t="s">
        <v>126</v>
      </c>
    </row>
    <row r="446" spans="2:65" s="1" customFormat="1" ht="16.5" customHeight="1">
      <c r="B446" s="46"/>
      <c r="C446" s="283" t="s">
        <v>595</v>
      </c>
      <c r="D446" s="283" t="s">
        <v>335</v>
      </c>
      <c r="E446" s="284" t="s">
        <v>566</v>
      </c>
      <c r="F446" s="285" t="s">
        <v>567</v>
      </c>
      <c r="G446" s="286" t="s">
        <v>196</v>
      </c>
      <c r="H446" s="287">
        <v>57.173</v>
      </c>
      <c r="I446" s="288"/>
      <c r="J446" s="289">
        <f>ROUND(I446*H446,2)</f>
        <v>0</v>
      </c>
      <c r="K446" s="285" t="s">
        <v>133</v>
      </c>
      <c r="L446" s="290"/>
      <c r="M446" s="291" t="s">
        <v>21</v>
      </c>
      <c r="N446" s="292" t="s">
        <v>45</v>
      </c>
      <c r="O446" s="47"/>
      <c r="P446" s="230">
        <f>O446*H446</f>
        <v>0</v>
      </c>
      <c r="Q446" s="230">
        <v>0</v>
      </c>
      <c r="R446" s="230">
        <f>Q446*H446</f>
        <v>0</v>
      </c>
      <c r="S446" s="230">
        <v>0</v>
      </c>
      <c r="T446" s="231">
        <f>S446*H446</f>
        <v>0</v>
      </c>
      <c r="AR446" s="24" t="s">
        <v>338</v>
      </c>
      <c r="AT446" s="24" t="s">
        <v>335</v>
      </c>
      <c r="AU446" s="24" t="s">
        <v>84</v>
      </c>
      <c r="AY446" s="24" t="s">
        <v>126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24" t="s">
        <v>82</v>
      </c>
      <c r="BK446" s="232">
        <f>ROUND(I446*H446,2)</f>
        <v>0</v>
      </c>
      <c r="BL446" s="24" t="s">
        <v>282</v>
      </c>
      <c r="BM446" s="24" t="s">
        <v>596</v>
      </c>
    </row>
    <row r="447" spans="2:51" s="11" customFormat="1" ht="13.5">
      <c r="B447" s="240"/>
      <c r="C447" s="241"/>
      <c r="D447" s="233" t="s">
        <v>198</v>
      </c>
      <c r="E447" s="241"/>
      <c r="F447" s="243" t="s">
        <v>597</v>
      </c>
      <c r="G447" s="241"/>
      <c r="H447" s="244">
        <v>57.173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AT447" s="250" t="s">
        <v>198</v>
      </c>
      <c r="AU447" s="250" t="s">
        <v>84</v>
      </c>
      <c r="AV447" s="11" t="s">
        <v>84</v>
      </c>
      <c r="AW447" s="11" t="s">
        <v>6</v>
      </c>
      <c r="AX447" s="11" t="s">
        <v>82</v>
      </c>
      <c r="AY447" s="250" t="s">
        <v>126</v>
      </c>
    </row>
    <row r="448" spans="2:65" s="1" customFormat="1" ht="25.5" customHeight="1">
      <c r="B448" s="46"/>
      <c r="C448" s="221" t="s">
        <v>598</v>
      </c>
      <c r="D448" s="221" t="s">
        <v>129</v>
      </c>
      <c r="E448" s="222" t="s">
        <v>599</v>
      </c>
      <c r="F448" s="223" t="s">
        <v>600</v>
      </c>
      <c r="G448" s="224" t="s">
        <v>196</v>
      </c>
      <c r="H448" s="225">
        <v>1436.103</v>
      </c>
      <c r="I448" s="226"/>
      <c r="J448" s="227">
        <f>ROUND(I448*H448,2)</f>
        <v>0</v>
      </c>
      <c r="K448" s="223" t="s">
        <v>133</v>
      </c>
      <c r="L448" s="72"/>
      <c r="M448" s="228" t="s">
        <v>21</v>
      </c>
      <c r="N448" s="229" t="s">
        <v>45</v>
      </c>
      <c r="O448" s="47"/>
      <c r="P448" s="230">
        <f>O448*H448</f>
        <v>0</v>
      </c>
      <c r="Q448" s="230">
        <v>0.0002</v>
      </c>
      <c r="R448" s="230">
        <f>Q448*H448</f>
        <v>0.28722060000000005</v>
      </c>
      <c r="S448" s="230">
        <v>0</v>
      </c>
      <c r="T448" s="231">
        <f>S448*H448</f>
        <v>0</v>
      </c>
      <c r="AR448" s="24" t="s">
        <v>282</v>
      </c>
      <c r="AT448" s="24" t="s">
        <v>129</v>
      </c>
      <c r="AU448" s="24" t="s">
        <v>84</v>
      </c>
      <c r="AY448" s="24" t="s">
        <v>126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24" t="s">
        <v>82</v>
      </c>
      <c r="BK448" s="232">
        <f>ROUND(I448*H448,2)</f>
        <v>0</v>
      </c>
      <c r="BL448" s="24" t="s">
        <v>282</v>
      </c>
      <c r="BM448" s="24" t="s">
        <v>601</v>
      </c>
    </row>
    <row r="449" spans="2:51" s="11" customFormat="1" ht="13.5">
      <c r="B449" s="240"/>
      <c r="C449" s="241"/>
      <c r="D449" s="233" t="s">
        <v>198</v>
      </c>
      <c r="E449" s="242" t="s">
        <v>21</v>
      </c>
      <c r="F449" s="243" t="s">
        <v>174</v>
      </c>
      <c r="G449" s="241"/>
      <c r="H449" s="244">
        <v>1436.103</v>
      </c>
      <c r="I449" s="245"/>
      <c r="J449" s="241"/>
      <c r="K449" s="241"/>
      <c r="L449" s="246"/>
      <c r="M449" s="247"/>
      <c r="N449" s="248"/>
      <c r="O449" s="248"/>
      <c r="P449" s="248"/>
      <c r="Q449" s="248"/>
      <c r="R449" s="248"/>
      <c r="S449" s="248"/>
      <c r="T449" s="249"/>
      <c r="AT449" s="250" t="s">
        <v>198</v>
      </c>
      <c r="AU449" s="250" t="s">
        <v>84</v>
      </c>
      <c r="AV449" s="11" t="s">
        <v>84</v>
      </c>
      <c r="AW449" s="11" t="s">
        <v>37</v>
      </c>
      <c r="AX449" s="11" t="s">
        <v>82</v>
      </c>
      <c r="AY449" s="250" t="s">
        <v>126</v>
      </c>
    </row>
    <row r="450" spans="2:65" s="1" customFormat="1" ht="25.5" customHeight="1">
      <c r="B450" s="46"/>
      <c r="C450" s="221" t="s">
        <v>602</v>
      </c>
      <c r="D450" s="221" t="s">
        <v>129</v>
      </c>
      <c r="E450" s="222" t="s">
        <v>603</v>
      </c>
      <c r="F450" s="223" t="s">
        <v>604</v>
      </c>
      <c r="G450" s="224" t="s">
        <v>196</v>
      </c>
      <c r="H450" s="225">
        <v>136.125</v>
      </c>
      <c r="I450" s="226"/>
      <c r="J450" s="227">
        <f>ROUND(I450*H450,2)</f>
        <v>0</v>
      </c>
      <c r="K450" s="223" t="s">
        <v>133</v>
      </c>
      <c r="L450" s="72"/>
      <c r="M450" s="228" t="s">
        <v>21</v>
      </c>
      <c r="N450" s="229" t="s">
        <v>45</v>
      </c>
      <c r="O450" s="47"/>
      <c r="P450" s="230">
        <f>O450*H450</f>
        <v>0</v>
      </c>
      <c r="Q450" s="230">
        <v>2E-05</v>
      </c>
      <c r="R450" s="230">
        <f>Q450*H450</f>
        <v>0.0027225</v>
      </c>
      <c r="S450" s="230">
        <v>0</v>
      </c>
      <c r="T450" s="231">
        <f>S450*H450</f>
        <v>0</v>
      </c>
      <c r="AR450" s="24" t="s">
        <v>282</v>
      </c>
      <c r="AT450" s="24" t="s">
        <v>129</v>
      </c>
      <c r="AU450" s="24" t="s">
        <v>84</v>
      </c>
      <c r="AY450" s="24" t="s">
        <v>126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24" t="s">
        <v>82</v>
      </c>
      <c r="BK450" s="232">
        <f>ROUND(I450*H450,2)</f>
        <v>0</v>
      </c>
      <c r="BL450" s="24" t="s">
        <v>282</v>
      </c>
      <c r="BM450" s="24" t="s">
        <v>605</v>
      </c>
    </row>
    <row r="451" spans="2:51" s="11" customFormat="1" ht="13.5">
      <c r="B451" s="240"/>
      <c r="C451" s="241"/>
      <c r="D451" s="233" t="s">
        <v>198</v>
      </c>
      <c r="E451" s="242" t="s">
        <v>21</v>
      </c>
      <c r="F451" s="243" t="s">
        <v>606</v>
      </c>
      <c r="G451" s="241"/>
      <c r="H451" s="244">
        <v>12.375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AT451" s="250" t="s">
        <v>198</v>
      </c>
      <c r="AU451" s="250" t="s">
        <v>84</v>
      </c>
      <c r="AV451" s="11" t="s">
        <v>84</v>
      </c>
      <c r="AW451" s="11" t="s">
        <v>37</v>
      </c>
      <c r="AX451" s="11" t="s">
        <v>74</v>
      </c>
      <c r="AY451" s="250" t="s">
        <v>126</v>
      </c>
    </row>
    <row r="452" spans="2:51" s="11" customFormat="1" ht="13.5">
      <c r="B452" s="240"/>
      <c r="C452" s="241"/>
      <c r="D452" s="233" t="s">
        <v>198</v>
      </c>
      <c r="E452" s="242" t="s">
        <v>21</v>
      </c>
      <c r="F452" s="243" t="s">
        <v>607</v>
      </c>
      <c r="G452" s="241"/>
      <c r="H452" s="244">
        <v>24.75</v>
      </c>
      <c r="I452" s="245"/>
      <c r="J452" s="241"/>
      <c r="K452" s="241"/>
      <c r="L452" s="246"/>
      <c r="M452" s="247"/>
      <c r="N452" s="248"/>
      <c r="O452" s="248"/>
      <c r="P452" s="248"/>
      <c r="Q452" s="248"/>
      <c r="R452" s="248"/>
      <c r="S452" s="248"/>
      <c r="T452" s="249"/>
      <c r="AT452" s="250" t="s">
        <v>198</v>
      </c>
      <c r="AU452" s="250" t="s">
        <v>84</v>
      </c>
      <c r="AV452" s="11" t="s">
        <v>84</v>
      </c>
      <c r="AW452" s="11" t="s">
        <v>37</v>
      </c>
      <c r="AX452" s="11" t="s">
        <v>74</v>
      </c>
      <c r="AY452" s="250" t="s">
        <v>126</v>
      </c>
    </row>
    <row r="453" spans="2:51" s="12" customFormat="1" ht="13.5">
      <c r="B453" s="251"/>
      <c r="C453" s="252"/>
      <c r="D453" s="233" t="s">
        <v>198</v>
      </c>
      <c r="E453" s="253" t="s">
        <v>21</v>
      </c>
      <c r="F453" s="254" t="s">
        <v>215</v>
      </c>
      <c r="G453" s="252"/>
      <c r="H453" s="255">
        <v>37.125</v>
      </c>
      <c r="I453" s="256"/>
      <c r="J453" s="252"/>
      <c r="K453" s="252"/>
      <c r="L453" s="257"/>
      <c r="M453" s="258"/>
      <c r="N453" s="259"/>
      <c r="O453" s="259"/>
      <c r="P453" s="259"/>
      <c r="Q453" s="259"/>
      <c r="R453" s="259"/>
      <c r="S453" s="259"/>
      <c r="T453" s="260"/>
      <c r="AT453" s="261" t="s">
        <v>198</v>
      </c>
      <c r="AU453" s="261" t="s">
        <v>84</v>
      </c>
      <c r="AV453" s="12" t="s">
        <v>146</v>
      </c>
      <c r="AW453" s="12" t="s">
        <v>37</v>
      </c>
      <c r="AX453" s="12" t="s">
        <v>74</v>
      </c>
      <c r="AY453" s="261" t="s">
        <v>126</v>
      </c>
    </row>
    <row r="454" spans="2:51" s="11" customFormat="1" ht="13.5">
      <c r="B454" s="240"/>
      <c r="C454" s="241"/>
      <c r="D454" s="233" t="s">
        <v>198</v>
      </c>
      <c r="E454" s="242" t="s">
        <v>21</v>
      </c>
      <c r="F454" s="243" t="s">
        <v>608</v>
      </c>
      <c r="G454" s="241"/>
      <c r="H454" s="244">
        <v>12.375</v>
      </c>
      <c r="I454" s="245"/>
      <c r="J454" s="241"/>
      <c r="K454" s="241"/>
      <c r="L454" s="246"/>
      <c r="M454" s="247"/>
      <c r="N454" s="248"/>
      <c r="O454" s="248"/>
      <c r="P454" s="248"/>
      <c r="Q454" s="248"/>
      <c r="R454" s="248"/>
      <c r="S454" s="248"/>
      <c r="T454" s="249"/>
      <c r="AT454" s="250" t="s">
        <v>198</v>
      </c>
      <c r="AU454" s="250" t="s">
        <v>84</v>
      </c>
      <c r="AV454" s="11" t="s">
        <v>84</v>
      </c>
      <c r="AW454" s="11" t="s">
        <v>37</v>
      </c>
      <c r="AX454" s="11" t="s">
        <v>74</v>
      </c>
      <c r="AY454" s="250" t="s">
        <v>126</v>
      </c>
    </row>
    <row r="455" spans="2:51" s="11" customFormat="1" ht="13.5">
      <c r="B455" s="240"/>
      <c r="C455" s="241"/>
      <c r="D455" s="233" t="s">
        <v>198</v>
      </c>
      <c r="E455" s="242" t="s">
        <v>21</v>
      </c>
      <c r="F455" s="243" t="s">
        <v>609</v>
      </c>
      <c r="G455" s="241"/>
      <c r="H455" s="244">
        <v>16.5</v>
      </c>
      <c r="I455" s="245"/>
      <c r="J455" s="241"/>
      <c r="K455" s="241"/>
      <c r="L455" s="246"/>
      <c r="M455" s="247"/>
      <c r="N455" s="248"/>
      <c r="O455" s="248"/>
      <c r="P455" s="248"/>
      <c r="Q455" s="248"/>
      <c r="R455" s="248"/>
      <c r="S455" s="248"/>
      <c r="T455" s="249"/>
      <c r="AT455" s="250" t="s">
        <v>198</v>
      </c>
      <c r="AU455" s="250" t="s">
        <v>84</v>
      </c>
      <c r="AV455" s="11" t="s">
        <v>84</v>
      </c>
      <c r="AW455" s="11" t="s">
        <v>37</v>
      </c>
      <c r="AX455" s="11" t="s">
        <v>74</v>
      </c>
      <c r="AY455" s="250" t="s">
        <v>126</v>
      </c>
    </row>
    <row r="456" spans="2:51" s="11" customFormat="1" ht="13.5">
      <c r="B456" s="240"/>
      <c r="C456" s="241"/>
      <c r="D456" s="233" t="s">
        <v>198</v>
      </c>
      <c r="E456" s="242" t="s">
        <v>21</v>
      </c>
      <c r="F456" s="243" t="s">
        <v>610</v>
      </c>
      <c r="G456" s="241"/>
      <c r="H456" s="244">
        <v>24.75</v>
      </c>
      <c r="I456" s="245"/>
      <c r="J456" s="241"/>
      <c r="K456" s="241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198</v>
      </c>
      <c r="AU456" s="250" t="s">
        <v>84</v>
      </c>
      <c r="AV456" s="11" t="s">
        <v>84</v>
      </c>
      <c r="AW456" s="11" t="s">
        <v>37</v>
      </c>
      <c r="AX456" s="11" t="s">
        <v>74</v>
      </c>
      <c r="AY456" s="250" t="s">
        <v>126</v>
      </c>
    </row>
    <row r="457" spans="2:51" s="11" customFormat="1" ht="13.5">
      <c r="B457" s="240"/>
      <c r="C457" s="241"/>
      <c r="D457" s="233" t="s">
        <v>198</v>
      </c>
      <c r="E457" s="242" t="s">
        <v>21</v>
      </c>
      <c r="F457" s="243" t="s">
        <v>611</v>
      </c>
      <c r="G457" s="241"/>
      <c r="H457" s="244">
        <v>12.375</v>
      </c>
      <c r="I457" s="245"/>
      <c r="J457" s="241"/>
      <c r="K457" s="241"/>
      <c r="L457" s="246"/>
      <c r="M457" s="247"/>
      <c r="N457" s="248"/>
      <c r="O457" s="248"/>
      <c r="P457" s="248"/>
      <c r="Q457" s="248"/>
      <c r="R457" s="248"/>
      <c r="S457" s="248"/>
      <c r="T457" s="249"/>
      <c r="AT457" s="250" t="s">
        <v>198</v>
      </c>
      <c r="AU457" s="250" t="s">
        <v>84</v>
      </c>
      <c r="AV457" s="11" t="s">
        <v>84</v>
      </c>
      <c r="AW457" s="11" t="s">
        <v>37</v>
      </c>
      <c r="AX457" s="11" t="s">
        <v>74</v>
      </c>
      <c r="AY457" s="250" t="s">
        <v>126</v>
      </c>
    </row>
    <row r="458" spans="2:51" s="11" customFormat="1" ht="13.5">
      <c r="B458" s="240"/>
      <c r="C458" s="241"/>
      <c r="D458" s="233" t="s">
        <v>198</v>
      </c>
      <c r="E458" s="242" t="s">
        <v>21</v>
      </c>
      <c r="F458" s="243" t="s">
        <v>612</v>
      </c>
      <c r="G458" s="241"/>
      <c r="H458" s="244">
        <v>33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AT458" s="250" t="s">
        <v>198</v>
      </c>
      <c r="AU458" s="250" t="s">
        <v>84</v>
      </c>
      <c r="AV458" s="11" t="s">
        <v>84</v>
      </c>
      <c r="AW458" s="11" t="s">
        <v>37</v>
      </c>
      <c r="AX458" s="11" t="s">
        <v>74</v>
      </c>
      <c r="AY458" s="250" t="s">
        <v>126</v>
      </c>
    </row>
    <row r="459" spans="2:51" s="12" customFormat="1" ht="13.5">
      <c r="B459" s="251"/>
      <c r="C459" s="252"/>
      <c r="D459" s="233" t="s">
        <v>198</v>
      </c>
      <c r="E459" s="253" t="s">
        <v>21</v>
      </c>
      <c r="F459" s="254" t="s">
        <v>221</v>
      </c>
      <c r="G459" s="252"/>
      <c r="H459" s="255">
        <v>99</v>
      </c>
      <c r="I459" s="256"/>
      <c r="J459" s="252"/>
      <c r="K459" s="252"/>
      <c r="L459" s="257"/>
      <c r="M459" s="258"/>
      <c r="N459" s="259"/>
      <c r="O459" s="259"/>
      <c r="P459" s="259"/>
      <c r="Q459" s="259"/>
      <c r="R459" s="259"/>
      <c r="S459" s="259"/>
      <c r="T459" s="260"/>
      <c r="AT459" s="261" t="s">
        <v>198</v>
      </c>
      <c r="AU459" s="261" t="s">
        <v>84</v>
      </c>
      <c r="AV459" s="12" t="s">
        <v>146</v>
      </c>
      <c r="AW459" s="12" t="s">
        <v>37</v>
      </c>
      <c r="AX459" s="12" t="s">
        <v>74</v>
      </c>
      <c r="AY459" s="261" t="s">
        <v>126</v>
      </c>
    </row>
    <row r="460" spans="2:51" s="13" customFormat="1" ht="13.5">
      <c r="B460" s="262"/>
      <c r="C460" s="263"/>
      <c r="D460" s="233" t="s">
        <v>198</v>
      </c>
      <c r="E460" s="264" t="s">
        <v>21</v>
      </c>
      <c r="F460" s="265" t="s">
        <v>222</v>
      </c>
      <c r="G460" s="263"/>
      <c r="H460" s="266">
        <v>136.125</v>
      </c>
      <c r="I460" s="267"/>
      <c r="J460" s="263"/>
      <c r="K460" s="263"/>
      <c r="L460" s="268"/>
      <c r="M460" s="269"/>
      <c r="N460" s="270"/>
      <c r="O460" s="270"/>
      <c r="P460" s="270"/>
      <c r="Q460" s="270"/>
      <c r="R460" s="270"/>
      <c r="S460" s="270"/>
      <c r="T460" s="271"/>
      <c r="AT460" s="272" t="s">
        <v>198</v>
      </c>
      <c r="AU460" s="272" t="s">
        <v>84</v>
      </c>
      <c r="AV460" s="13" t="s">
        <v>152</v>
      </c>
      <c r="AW460" s="13" t="s">
        <v>37</v>
      </c>
      <c r="AX460" s="13" t="s">
        <v>82</v>
      </c>
      <c r="AY460" s="272" t="s">
        <v>126</v>
      </c>
    </row>
    <row r="461" spans="2:65" s="1" customFormat="1" ht="25.5" customHeight="1">
      <c r="B461" s="46"/>
      <c r="C461" s="221" t="s">
        <v>613</v>
      </c>
      <c r="D461" s="221" t="s">
        <v>129</v>
      </c>
      <c r="E461" s="222" t="s">
        <v>614</v>
      </c>
      <c r="F461" s="223" t="s">
        <v>615</v>
      </c>
      <c r="G461" s="224" t="s">
        <v>196</v>
      </c>
      <c r="H461" s="225">
        <v>16.8</v>
      </c>
      <c r="I461" s="226"/>
      <c r="J461" s="227">
        <f>ROUND(I461*H461,2)</f>
        <v>0</v>
      </c>
      <c r="K461" s="223" t="s">
        <v>133</v>
      </c>
      <c r="L461" s="72"/>
      <c r="M461" s="228" t="s">
        <v>21</v>
      </c>
      <c r="N461" s="229" t="s">
        <v>45</v>
      </c>
      <c r="O461" s="47"/>
      <c r="P461" s="230">
        <f>O461*H461</f>
        <v>0</v>
      </c>
      <c r="Q461" s="230">
        <v>1E-05</v>
      </c>
      <c r="R461" s="230">
        <f>Q461*H461</f>
        <v>0.00016800000000000002</v>
      </c>
      <c r="S461" s="230">
        <v>0</v>
      </c>
      <c r="T461" s="231">
        <f>S461*H461</f>
        <v>0</v>
      </c>
      <c r="AR461" s="24" t="s">
        <v>282</v>
      </c>
      <c r="AT461" s="24" t="s">
        <v>129</v>
      </c>
      <c r="AU461" s="24" t="s">
        <v>84</v>
      </c>
      <c r="AY461" s="24" t="s">
        <v>126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24" t="s">
        <v>82</v>
      </c>
      <c r="BK461" s="232">
        <f>ROUND(I461*H461,2)</f>
        <v>0</v>
      </c>
      <c r="BL461" s="24" t="s">
        <v>282</v>
      </c>
      <c r="BM461" s="24" t="s">
        <v>616</v>
      </c>
    </row>
    <row r="462" spans="2:51" s="11" customFormat="1" ht="13.5">
      <c r="B462" s="240"/>
      <c r="C462" s="241"/>
      <c r="D462" s="233" t="s">
        <v>198</v>
      </c>
      <c r="E462" s="242" t="s">
        <v>21</v>
      </c>
      <c r="F462" s="243" t="s">
        <v>617</v>
      </c>
      <c r="G462" s="241"/>
      <c r="H462" s="244">
        <v>2.4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AT462" s="250" t="s">
        <v>198</v>
      </c>
      <c r="AU462" s="250" t="s">
        <v>84</v>
      </c>
      <c r="AV462" s="11" t="s">
        <v>84</v>
      </c>
      <c r="AW462" s="11" t="s">
        <v>37</v>
      </c>
      <c r="AX462" s="11" t="s">
        <v>74</v>
      </c>
      <c r="AY462" s="250" t="s">
        <v>126</v>
      </c>
    </row>
    <row r="463" spans="2:51" s="11" customFormat="1" ht="13.5">
      <c r="B463" s="240"/>
      <c r="C463" s="241"/>
      <c r="D463" s="233" t="s">
        <v>198</v>
      </c>
      <c r="E463" s="242" t="s">
        <v>21</v>
      </c>
      <c r="F463" s="243" t="s">
        <v>618</v>
      </c>
      <c r="G463" s="241"/>
      <c r="H463" s="244">
        <v>2.4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AT463" s="250" t="s">
        <v>198</v>
      </c>
      <c r="AU463" s="250" t="s">
        <v>84</v>
      </c>
      <c r="AV463" s="11" t="s">
        <v>84</v>
      </c>
      <c r="AW463" s="11" t="s">
        <v>37</v>
      </c>
      <c r="AX463" s="11" t="s">
        <v>74</v>
      </c>
      <c r="AY463" s="250" t="s">
        <v>126</v>
      </c>
    </row>
    <row r="464" spans="2:51" s="12" customFormat="1" ht="13.5">
      <c r="B464" s="251"/>
      <c r="C464" s="252"/>
      <c r="D464" s="233" t="s">
        <v>198</v>
      </c>
      <c r="E464" s="253" t="s">
        <v>21</v>
      </c>
      <c r="F464" s="254" t="s">
        <v>215</v>
      </c>
      <c r="G464" s="252"/>
      <c r="H464" s="255">
        <v>4.8</v>
      </c>
      <c r="I464" s="256"/>
      <c r="J464" s="252"/>
      <c r="K464" s="252"/>
      <c r="L464" s="257"/>
      <c r="M464" s="258"/>
      <c r="N464" s="259"/>
      <c r="O464" s="259"/>
      <c r="P464" s="259"/>
      <c r="Q464" s="259"/>
      <c r="R464" s="259"/>
      <c r="S464" s="259"/>
      <c r="T464" s="260"/>
      <c r="AT464" s="261" t="s">
        <v>198</v>
      </c>
      <c r="AU464" s="261" t="s">
        <v>84</v>
      </c>
      <c r="AV464" s="12" t="s">
        <v>146</v>
      </c>
      <c r="AW464" s="12" t="s">
        <v>37</v>
      </c>
      <c r="AX464" s="12" t="s">
        <v>74</v>
      </c>
      <c r="AY464" s="261" t="s">
        <v>126</v>
      </c>
    </row>
    <row r="465" spans="2:51" s="11" customFormat="1" ht="13.5">
      <c r="B465" s="240"/>
      <c r="C465" s="241"/>
      <c r="D465" s="233" t="s">
        <v>198</v>
      </c>
      <c r="E465" s="242" t="s">
        <v>21</v>
      </c>
      <c r="F465" s="243" t="s">
        <v>619</v>
      </c>
      <c r="G465" s="241"/>
      <c r="H465" s="244">
        <v>2.4</v>
      </c>
      <c r="I465" s="245"/>
      <c r="J465" s="241"/>
      <c r="K465" s="241"/>
      <c r="L465" s="246"/>
      <c r="M465" s="247"/>
      <c r="N465" s="248"/>
      <c r="O465" s="248"/>
      <c r="P465" s="248"/>
      <c r="Q465" s="248"/>
      <c r="R465" s="248"/>
      <c r="S465" s="248"/>
      <c r="T465" s="249"/>
      <c r="AT465" s="250" t="s">
        <v>198</v>
      </c>
      <c r="AU465" s="250" t="s">
        <v>84</v>
      </c>
      <c r="AV465" s="11" t="s">
        <v>84</v>
      </c>
      <c r="AW465" s="11" t="s">
        <v>37</v>
      </c>
      <c r="AX465" s="11" t="s">
        <v>74</v>
      </c>
      <c r="AY465" s="250" t="s">
        <v>126</v>
      </c>
    </row>
    <row r="466" spans="2:51" s="11" customFormat="1" ht="13.5">
      <c r="B466" s="240"/>
      <c r="C466" s="241"/>
      <c r="D466" s="233" t="s">
        <v>198</v>
      </c>
      <c r="E466" s="242" t="s">
        <v>21</v>
      </c>
      <c r="F466" s="243" t="s">
        <v>620</v>
      </c>
      <c r="G466" s="241"/>
      <c r="H466" s="244">
        <v>2.4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AT466" s="250" t="s">
        <v>198</v>
      </c>
      <c r="AU466" s="250" t="s">
        <v>84</v>
      </c>
      <c r="AV466" s="11" t="s">
        <v>84</v>
      </c>
      <c r="AW466" s="11" t="s">
        <v>37</v>
      </c>
      <c r="AX466" s="11" t="s">
        <v>74</v>
      </c>
      <c r="AY466" s="250" t="s">
        <v>126</v>
      </c>
    </row>
    <row r="467" spans="2:51" s="11" customFormat="1" ht="13.5">
      <c r="B467" s="240"/>
      <c r="C467" s="241"/>
      <c r="D467" s="233" t="s">
        <v>198</v>
      </c>
      <c r="E467" s="242" t="s">
        <v>21</v>
      </c>
      <c r="F467" s="243" t="s">
        <v>621</v>
      </c>
      <c r="G467" s="241"/>
      <c r="H467" s="244">
        <v>2.4</v>
      </c>
      <c r="I467" s="245"/>
      <c r="J467" s="241"/>
      <c r="K467" s="241"/>
      <c r="L467" s="246"/>
      <c r="M467" s="247"/>
      <c r="N467" s="248"/>
      <c r="O467" s="248"/>
      <c r="P467" s="248"/>
      <c r="Q467" s="248"/>
      <c r="R467" s="248"/>
      <c r="S467" s="248"/>
      <c r="T467" s="249"/>
      <c r="AT467" s="250" t="s">
        <v>198</v>
      </c>
      <c r="AU467" s="250" t="s">
        <v>84</v>
      </c>
      <c r="AV467" s="11" t="s">
        <v>84</v>
      </c>
      <c r="AW467" s="11" t="s">
        <v>37</v>
      </c>
      <c r="AX467" s="11" t="s">
        <v>74</v>
      </c>
      <c r="AY467" s="250" t="s">
        <v>126</v>
      </c>
    </row>
    <row r="468" spans="2:51" s="11" customFormat="1" ht="13.5">
      <c r="B468" s="240"/>
      <c r="C468" s="241"/>
      <c r="D468" s="233" t="s">
        <v>198</v>
      </c>
      <c r="E468" s="242" t="s">
        <v>21</v>
      </c>
      <c r="F468" s="243" t="s">
        <v>622</v>
      </c>
      <c r="G468" s="241"/>
      <c r="H468" s="244">
        <v>2.4</v>
      </c>
      <c r="I468" s="245"/>
      <c r="J468" s="241"/>
      <c r="K468" s="241"/>
      <c r="L468" s="246"/>
      <c r="M468" s="247"/>
      <c r="N468" s="248"/>
      <c r="O468" s="248"/>
      <c r="P468" s="248"/>
      <c r="Q468" s="248"/>
      <c r="R468" s="248"/>
      <c r="S468" s="248"/>
      <c r="T468" s="249"/>
      <c r="AT468" s="250" t="s">
        <v>198</v>
      </c>
      <c r="AU468" s="250" t="s">
        <v>84</v>
      </c>
      <c r="AV468" s="11" t="s">
        <v>84</v>
      </c>
      <c r="AW468" s="11" t="s">
        <v>37</v>
      </c>
      <c r="AX468" s="11" t="s">
        <v>74</v>
      </c>
      <c r="AY468" s="250" t="s">
        <v>126</v>
      </c>
    </row>
    <row r="469" spans="2:51" s="11" customFormat="1" ht="13.5">
      <c r="B469" s="240"/>
      <c r="C469" s="241"/>
      <c r="D469" s="233" t="s">
        <v>198</v>
      </c>
      <c r="E469" s="242" t="s">
        <v>21</v>
      </c>
      <c r="F469" s="243" t="s">
        <v>623</v>
      </c>
      <c r="G469" s="241"/>
      <c r="H469" s="244">
        <v>2.4</v>
      </c>
      <c r="I469" s="245"/>
      <c r="J469" s="241"/>
      <c r="K469" s="241"/>
      <c r="L469" s="246"/>
      <c r="M469" s="247"/>
      <c r="N469" s="248"/>
      <c r="O469" s="248"/>
      <c r="P469" s="248"/>
      <c r="Q469" s="248"/>
      <c r="R469" s="248"/>
      <c r="S469" s="248"/>
      <c r="T469" s="249"/>
      <c r="AT469" s="250" t="s">
        <v>198</v>
      </c>
      <c r="AU469" s="250" t="s">
        <v>84</v>
      </c>
      <c r="AV469" s="11" t="s">
        <v>84</v>
      </c>
      <c r="AW469" s="11" t="s">
        <v>37</v>
      </c>
      <c r="AX469" s="11" t="s">
        <v>74</v>
      </c>
      <c r="AY469" s="250" t="s">
        <v>126</v>
      </c>
    </row>
    <row r="470" spans="2:51" s="12" customFormat="1" ht="13.5">
      <c r="B470" s="251"/>
      <c r="C470" s="252"/>
      <c r="D470" s="233" t="s">
        <v>198</v>
      </c>
      <c r="E470" s="253" t="s">
        <v>21</v>
      </c>
      <c r="F470" s="254" t="s">
        <v>221</v>
      </c>
      <c r="G470" s="252"/>
      <c r="H470" s="255">
        <v>12</v>
      </c>
      <c r="I470" s="256"/>
      <c r="J470" s="252"/>
      <c r="K470" s="252"/>
      <c r="L470" s="257"/>
      <c r="M470" s="258"/>
      <c r="N470" s="259"/>
      <c r="O470" s="259"/>
      <c r="P470" s="259"/>
      <c r="Q470" s="259"/>
      <c r="R470" s="259"/>
      <c r="S470" s="259"/>
      <c r="T470" s="260"/>
      <c r="AT470" s="261" t="s">
        <v>198</v>
      </c>
      <c r="AU470" s="261" t="s">
        <v>84</v>
      </c>
      <c r="AV470" s="12" t="s">
        <v>146</v>
      </c>
      <c r="AW470" s="12" t="s">
        <v>37</v>
      </c>
      <c r="AX470" s="12" t="s">
        <v>74</v>
      </c>
      <c r="AY470" s="261" t="s">
        <v>126</v>
      </c>
    </row>
    <row r="471" spans="2:51" s="13" customFormat="1" ht="13.5">
      <c r="B471" s="262"/>
      <c r="C471" s="263"/>
      <c r="D471" s="233" t="s">
        <v>198</v>
      </c>
      <c r="E471" s="264" t="s">
        <v>21</v>
      </c>
      <c r="F471" s="265" t="s">
        <v>222</v>
      </c>
      <c r="G471" s="263"/>
      <c r="H471" s="266">
        <v>16.8</v>
      </c>
      <c r="I471" s="267"/>
      <c r="J471" s="263"/>
      <c r="K471" s="263"/>
      <c r="L471" s="268"/>
      <c r="M471" s="269"/>
      <c r="N471" s="270"/>
      <c r="O471" s="270"/>
      <c r="P471" s="270"/>
      <c r="Q471" s="270"/>
      <c r="R471" s="270"/>
      <c r="S471" s="270"/>
      <c r="T471" s="271"/>
      <c r="AT471" s="272" t="s">
        <v>198</v>
      </c>
      <c r="AU471" s="272" t="s">
        <v>84</v>
      </c>
      <c r="AV471" s="13" t="s">
        <v>152</v>
      </c>
      <c r="AW471" s="13" t="s">
        <v>37</v>
      </c>
      <c r="AX471" s="13" t="s">
        <v>82</v>
      </c>
      <c r="AY471" s="272" t="s">
        <v>126</v>
      </c>
    </row>
    <row r="472" spans="2:65" s="1" customFormat="1" ht="25.5" customHeight="1">
      <c r="B472" s="46"/>
      <c r="C472" s="221" t="s">
        <v>624</v>
      </c>
      <c r="D472" s="221" t="s">
        <v>129</v>
      </c>
      <c r="E472" s="222" t="s">
        <v>625</v>
      </c>
      <c r="F472" s="223" t="s">
        <v>626</v>
      </c>
      <c r="G472" s="224" t="s">
        <v>196</v>
      </c>
      <c r="H472" s="225">
        <v>567.7</v>
      </c>
      <c r="I472" s="226"/>
      <c r="J472" s="227">
        <f>ROUND(I472*H472,2)</f>
        <v>0</v>
      </c>
      <c r="K472" s="223" t="s">
        <v>133</v>
      </c>
      <c r="L472" s="72"/>
      <c r="M472" s="228" t="s">
        <v>21</v>
      </c>
      <c r="N472" s="229" t="s">
        <v>45</v>
      </c>
      <c r="O472" s="47"/>
      <c r="P472" s="230">
        <f>O472*H472</f>
        <v>0</v>
      </c>
      <c r="Q472" s="230">
        <v>1E-05</v>
      </c>
      <c r="R472" s="230">
        <f>Q472*H472</f>
        <v>0.005677000000000001</v>
      </c>
      <c r="S472" s="230">
        <v>0</v>
      </c>
      <c r="T472" s="231">
        <f>S472*H472</f>
        <v>0</v>
      </c>
      <c r="AR472" s="24" t="s">
        <v>282</v>
      </c>
      <c r="AT472" s="24" t="s">
        <v>129</v>
      </c>
      <c r="AU472" s="24" t="s">
        <v>84</v>
      </c>
      <c r="AY472" s="24" t="s">
        <v>126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24" t="s">
        <v>82</v>
      </c>
      <c r="BK472" s="232">
        <f>ROUND(I472*H472,2)</f>
        <v>0</v>
      </c>
      <c r="BL472" s="24" t="s">
        <v>282</v>
      </c>
      <c r="BM472" s="24" t="s">
        <v>627</v>
      </c>
    </row>
    <row r="473" spans="2:51" s="11" customFormat="1" ht="13.5">
      <c r="B473" s="240"/>
      <c r="C473" s="241"/>
      <c r="D473" s="233" t="s">
        <v>198</v>
      </c>
      <c r="E473" s="242" t="s">
        <v>21</v>
      </c>
      <c r="F473" s="243" t="s">
        <v>213</v>
      </c>
      <c r="G473" s="241"/>
      <c r="H473" s="244">
        <v>69.53</v>
      </c>
      <c r="I473" s="245"/>
      <c r="J473" s="241"/>
      <c r="K473" s="241"/>
      <c r="L473" s="246"/>
      <c r="M473" s="247"/>
      <c r="N473" s="248"/>
      <c r="O473" s="248"/>
      <c r="P473" s="248"/>
      <c r="Q473" s="248"/>
      <c r="R473" s="248"/>
      <c r="S473" s="248"/>
      <c r="T473" s="249"/>
      <c r="AT473" s="250" t="s">
        <v>198</v>
      </c>
      <c r="AU473" s="250" t="s">
        <v>84</v>
      </c>
      <c r="AV473" s="11" t="s">
        <v>84</v>
      </c>
      <c r="AW473" s="11" t="s">
        <v>37</v>
      </c>
      <c r="AX473" s="11" t="s">
        <v>74</v>
      </c>
      <c r="AY473" s="250" t="s">
        <v>126</v>
      </c>
    </row>
    <row r="474" spans="2:51" s="11" customFormat="1" ht="13.5">
      <c r="B474" s="240"/>
      <c r="C474" s="241"/>
      <c r="D474" s="233" t="s">
        <v>198</v>
      </c>
      <c r="E474" s="242" t="s">
        <v>21</v>
      </c>
      <c r="F474" s="243" t="s">
        <v>214</v>
      </c>
      <c r="G474" s="241"/>
      <c r="H474" s="244">
        <v>65.41</v>
      </c>
      <c r="I474" s="245"/>
      <c r="J474" s="241"/>
      <c r="K474" s="241"/>
      <c r="L474" s="246"/>
      <c r="M474" s="247"/>
      <c r="N474" s="248"/>
      <c r="O474" s="248"/>
      <c r="P474" s="248"/>
      <c r="Q474" s="248"/>
      <c r="R474" s="248"/>
      <c r="S474" s="248"/>
      <c r="T474" s="249"/>
      <c r="AT474" s="250" t="s">
        <v>198</v>
      </c>
      <c r="AU474" s="250" t="s">
        <v>84</v>
      </c>
      <c r="AV474" s="11" t="s">
        <v>84</v>
      </c>
      <c r="AW474" s="11" t="s">
        <v>37</v>
      </c>
      <c r="AX474" s="11" t="s">
        <v>74</v>
      </c>
      <c r="AY474" s="250" t="s">
        <v>126</v>
      </c>
    </row>
    <row r="475" spans="2:51" s="12" customFormat="1" ht="13.5">
      <c r="B475" s="251"/>
      <c r="C475" s="252"/>
      <c r="D475" s="233" t="s">
        <v>198</v>
      </c>
      <c r="E475" s="253" t="s">
        <v>21</v>
      </c>
      <c r="F475" s="254" t="s">
        <v>215</v>
      </c>
      <c r="G475" s="252"/>
      <c r="H475" s="255">
        <v>134.94</v>
      </c>
      <c r="I475" s="256"/>
      <c r="J475" s="252"/>
      <c r="K475" s="252"/>
      <c r="L475" s="257"/>
      <c r="M475" s="258"/>
      <c r="N475" s="259"/>
      <c r="O475" s="259"/>
      <c r="P475" s="259"/>
      <c r="Q475" s="259"/>
      <c r="R475" s="259"/>
      <c r="S475" s="259"/>
      <c r="T475" s="260"/>
      <c r="AT475" s="261" t="s">
        <v>198</v>
      </c>
      <c r="AU475" s="261" t="s">
        <v>84</v>
      </c>
      <c r="AV475" s="12" t="s">
        <v>146</v>
      </c>
      <c r="AW475" s="12" t="s">
        <v>37</v>
      </c>
      <c r="AX475" s="12" t="s">
        <v>74</v>
      </c>
      <c r="AY475" s="261" t="s">
        <v>126</v>
      </c>
    </row>
    <row r="476" spans="2:51" s="11" customFormat="1" ht="13.5">
      <c r="B476" s="240"/>
      <c r="C476" s="241"/>
      <c r="D476" s="233" t="s">
        <v>198</v>
      </c>
      <c r="E476" s="242" t="s">
        <v>21</v>
      </c>
      <c r="F476" s="243" t="s">
        <v>216</v>
      </c>
      <c r="G476" s="241"/>
      <c r="H476" s="244">
        <v>70.83</v>
      </c>
      <c r="I476" s="245"/>
      <c r="J476" s="241"/>
      <c r="K476" s="241"/>
      <c r="L476" s="246"/>
      <c r="M476" s="247"/>
      <c r="N476" s="248"/>
      <c r="O476" s="248"/>
      <c r="P476" s="248"/>
      <c r="Q476" s="248"/>
      <c r="R476" s="248"/>
      <c r="S476" s="248"/>
      <c r="T476" s="249"/>
      <c r="AT476" s="250" t="s">
        <v>198</v>
      </c>
      <c r="AU476" s="250" t="s">
        <v>84</v>
      </c>
      <c r="AV476" s="11" t="s">
        <v>84</v>
      </c>
      <c r="AW476" s="11" t="s">
        <v>37</v>
      </c>
      <c r="AX476" s="11" t="s">
        <v>74</v>
      </c>
      <c r="AY476" s="250" t="s">
        <v>126</v>
      </c>
    </row>
    <row r="477" spans="2:51" s="11" customFormat="1" ht="13.5">
      <c r="B477" s="240"/>
      <c r="C477" s="241"/>
      <c r="D477" s="233" t="s">
        <v>198</v>
      </c>
      <c r="E477" s="242" t="s">
        <v>21</v>
      </c>
      <c r="F477" s="243" t="s">
        <v>217</v>
      </c>
      <c r="G477" s="241"/>
      <c r="H477" s="244">
        <v>68.21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AT477" s="250" t="s">
        <v>198</v>
      </c>
      <c r="AU477" s="250" t="s">
        <v>84</v>
      </c>
      <c r="AV477" s="11" t="s">
        <v>84</v>
      </c>
      <c r="AW477" s="11" t="s">
        <v>37</v>
      </c>
      <c r="AX477" s="11" t="s">
        <v>74</v>
      </c>
      <c r="AY477" s="250" t="s">
        <v>126</v>
      </c>
    </row>
    <row r="478" spans="2:51" s="11" customFormat="1" ht="13.5">
      <c r="B478" s="240"/>
      <c r="C478" s="241"/>
      <c r="D478" s="233" t="s">
        <v>198</v>
      </c>
      <c r="E478" s="242" t="s">
        <v>21</v>
      </c>
      <c r="F478" s="243" t="s">
        <v>218</v>
      </c>
      <c r="G478" s="241"/>
      <c r="H478" s="244">
        <v>93.82</v>
      </c>
      <c r="I478" s="245"/>
      <c r="J478" s="241"/>
      <c r="K478" s="241"/>
      <c r="L478" s="246"/>
      <c r="M478" s="247"/>
      <c r="N478" s="248"/>
      <c r="O478" s="248"/>
      <c r="P478" s="248"/>
      <c r="Q478" s="248"/>
      <c r="R478" s="248"/>
      <c r="S478" s="248"/>
      <c r="T478" s="249"/>
      <c r="AT478" s="250" t="s">
        <v>198</v>
      </c>
      <c r="AU478" s="250" t="s">
        <v>84</v>
      </c>
      <c r="AV478" s="11" t="s">
        <v>84</v>
      </c>
      <c r="AW478" s="11" t="s">
        <v>37</v>
      </c>
      <c r="AX478" s="11" t="s">
        <v>74</v>
      </c>
      <c r="AY478" s="250" t="s">
        <v>126</v>
      </c>
    </row>
    <row r="479" spans="2:51" s="11" customFormat="1" ht="13.5">
      <c r="B479" s="240"/>
      <c r="C479" s="241"/>
      <c r="D479" s="233" t="s">
        <v>198</v>
      </c>
      <c r="E479" s="242" t="s">
        <v>21</v>
      </c>
      <c r="F479" s="243" t="s">
        <v>219</v>
      </c>
      <c r="G479" s="241"/>
      <c r="H479" s="244">
        <v>69.9</v>
      </c>
      <c r="I479" s="245"/>
      <c r="J479" s="241"/>
      <c r="K479" s="241"/>
      <c r="L479" s="246"/>
      <c r="M479" s="247"/>
      <c r="N479" s="248"/>
      <c r="O479" s="248"/>
      <c r="P479" s="248"/>
      <c r="Q479" s="248"/>
      <c r="R479" s="248"/>
      <c r="S479" s="248"/>
      <c r="T479" s="249"/>
      <c r="AT479" s="250" t="s">
        <v>198</v>
      </c>
      <c r="AU479" s="250" t="s">
        <v>84</v>
      </c>
      <c r="AV479" s="11" t="s">
        <v>84</v>
      </c>
      <c r="AW479" s="11" t="s">
        <v>37</v>
      </c>
      <c r="AX479" s="11" t="s">
        <v>74</v>
      </c>
      <c r="AY479" s="250" t="s">
        <v>126</v>
      </c>
    </row>
    <row r="480" spans="2:51" s="11" customFormat="1" ht="13.5">
      <c r="B480" s="240"/>
      <c r="C480" s="241"/>
      <c r="D480" s="233" t="s">
        <v>198</v>
      </c>
      <c r="E480" s="242" t="s">
        <v>21</v>
      </c>
      <c r="F480" s="243" t="s">
        <v>220</v>
      </c>
      <c r="G480" s="241"/>
      <c r="H480" s="244">
        <v>130</v>
      </c>
      <c r="I480" s="245"/>
      <c r="J480" s="241"/>
      <c r="K480" s="241"/>
      <c r="L480" s="246"/>
      <c r="M480" s="247"/>
      <c r="N480" s="248"/>
      <c r="O480" s="248"/>
      <c r="P480" s="248"/>
      <c r="Q480" s="248"/>
      <c r="R480" s="248"/>
      <c r="S480" s="248"/>
      <c r="T480" s="249"/>
      <c r="AT480" s="250" t="s">
        <v>198</v>
      </c>
      <c r="AU480" s="250" t="s">
        <v>84</v>
      </c>
      <c r="AV480" s="11" t="s">
        <v>84</v>
      </c>
      <c r="AW480" s="11" t="s">
        <v>37</v>
      </c>
      <c r="AX480" s="11" t="s">
        <v>74</v>
      </c>
      <c r="AY480" s="250" t="s">
        <v>126</v>
      </c>
    </row>
    <row r="481" spans="2:51" s="12" customFormat="1" ht="13.5">
      <c r="B481" s="251"/>
      <c r="C481" s="252"/>
      <c r="D481" s="233" t="s">
        <v>198</v>
      </c>
      <c r="E481" s="253" t="s">
        <v>21</v>
      </c>
      <c r="F481" s="254" t="s">
        <v>221</v>
      </c>
      <c r="G481" s="252"/>
      <c r="H481" s="255">
        <v>432.76</v>
      </c>
      <c r="I481" s="256"/>
      <c r="J481" s="252"/>
      <c r="K481" s="252"/>
      <c r="L481" s="257"/>
      <c r="M481" s="258"/>
      <c r="N481" s="259"/>
      <c r="O481" s="259"/>
      <c r="P481" s="259"/>
      <c r="Q481" s="259"/>
      <c r="R481" s="259"/>
      <c r="S481" s="259"/>
      <c r="T481" s="260"/>
      <c r="AT481" s="261" t="s">
        <v>198</v>
      </c>
      <c r="AU481" s="261" t="s">
        <v>84</v>
      </c>
      <c r="AV481" s="12" t="s">
        <v>146</v>
      </c>
      <c r="AW481" s="12" t="s">
        <v>37</v>
      </c>
      <c r="AX481" s="12" t="s">
        <v>74</v>
      </c>
      <c r="AY481" s="261" t="s">
        <v>126</v>
      </c>
    </row>
    <row r="482" spans="2:51" s="13" customFormat="1" ht="13.5">
      <c r="B482" s="262"/>
      <c r="C482" s="263"/>
      <c r="D482" s="233" t="s">
        <v>198</v>
      </c>
      <c r="E482" s="264" t="s">
        <v>21</v>
      </c>
      <c r="F482" s="265" t="s">
        <v>222</v>
      </c>
      <c r="G482" s="263"/>
      <c r="H482" s="266">
        <v>567.7</v>
      </c>
      <c r="I482" s="267"/>
      <c r="J482" s="263"/>
      <c r="K482" s="263"/>
      <c r="L482" s="268"/>
      <c r="M482" s="269"/>
      <c r="N482" s="270"/>
      <c r="O482" s="270"/>
      <c r="P482" s="270"/>
      <c r="Q482" s="270"/>
      <c r="R482" s="270"/>
      <c r="S482" s="270"/>
      <c r="T482" s="271"/>
      <c r="AT482" s="272" t="s">
        <v>198</v>
      </c>
      <c r="AU482" s="272" t="s">
        <v>84</v>
      </c>
      <c r="AV482" s="13" t="s">
        <v>152</v>
      </c>
      <c r="AW482" s="13" t="s">
        <v>37</v>
      </c>
      <c r="AX482" s="13" t="s">
        <v>82</v>
      </c>
      <c r="AY482" s="272" t="s">
        <v>126</v>
      </c>
    </row>
    <row r="483" spans="2:65" s="1" customFormat="1" ht="25.5" customHeight="1">
      <c r="B483" s="46"/>
      <c r="C483" s="221" t="s">
        <v>628</v>
      </c>
      <c r="D483" s="221" t="s">
        <v>129</v>
      </c>
      <c r="E483" s="222" t="s">
        <v>629</v>
      </c>
      <c r="F483" s="223" t="s">
        <v>630</v>
      </c>
      <c r="G483" s="224" t="s">
        <v>196</v>
      </c>
      <c r="H483" s="225">
        <v>1436.103</v>
      </c>
      <c r="I483" s="226"/>
      <c r="J483" s="227">
        <f>ROUND(I483*H483,2)</f>
        <v>0</v>
      </c>
      <c r="K483" s="223" t="s">
        <v>133</v>
      </c>
      <c r="L483" s="72"/>
      <c r="M483" s="228" t="s">
        <v>21</v>
      </c>
      <c r="N483" s="229" t="s">
        <v>45</v>
      </c>
      <c r="O483" s="47"/>
      <c r="P483" s="230">
        <f>O483*H483</f>
        <v>0</v>
      </c>
      <c r="Q483" s="230">
        <v>0.00029</v>
      </c>
      <c r="R483" s="230">
        <f>Q483*H483</f>
        <v>0.41646987</v>
      </c>
      <c r="S483" s="230">
        <v>0</v>
      </c>
      <c r="T483" s="231">
        <f>S483*H483</f>
        <v>0</v>
      </c>
      <c r="AR483" s="24" t="s">
        <v>282</v>
      </c>
      <c r="AT483" s="24" t="s">
        <v>129</v>
      </c>
      <c r="AU483" s="24" t="s">
        <v>84</v>
      </c>
      <c r="AY483" s="24" t="s">
        <v>126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24" t="s">
        <v>82</v>
      </c>
      <c r="BK483" s="232">
        <f>ROUND(I483*H483,2)</f>
        <v>0</v>
      </c>
      <c r="BL483" s="24" t="s">
        <v>282</v>
      </c>
      <c r="BM483" s="24" t="s">
        <v>631</v>
      </c>
    </row>
    <row r="484" spans="2:51" s="11" customFormat="1" ht="13.5">
      <c r="B484" s="240"/>
      <c r="C484" s="241"/>
      <c r="D484" s="233" t="s">
        <v>198</v>
      </c>
      <c r="E484" s="242" t="s">
        <v>21</v>
      </c>
      <c r="F484" s="243" t="s">
        <v>174</v>
      </c>
      <c r="G484" s="241"/>
      <c r="H484" s="244">
        <v>1436.103</v>
      </c>
      <c r="I484" s="245"/>
      <c r="J484" s="241"/>
      <c r="K484" s="241"/>
      <c r="L484" s="246"/>
      <c r="M484" s="247"/>
      <c r="N484" s="248"/>
      <c r="O484" s="248"/>
      <c r="P484" s="248"/>
      <c r="Q484" s="248"/>
      <c r="R484" s="248"/>
      <c r="S484" s="248"/>
      <c r="T484" s="249"/>
      <c r="AT484" s="250" t="s">
        <v>198</v>
      </c>
      <c r="AU484" s="250" t="s">
        <v>84</v>
      </c>
      <c r="AV484" s="11" t="s">
        <v>84</v>
      </c>
      <c r="AW484" s="11" t="s">
        <v>37</v>
      </c>
      <c r="AX484" s="11" t="s">
        <v>82</v>
      </c>
      <c r="AY484" s="250" t="s">
        <v>126</v>
      </c>
    </row>
    <row r="485" spans="2:65" s="1" customFormat="1" ht="25.5" customHeight="1">
      <c r="B485" s="46"/>
      <c r="C485" s="221" t="s">
        <v>632</v>
      </c>
      <c r="D485" s="221" t="s">
        <v>129</v>
      </c>
      <c r="E485" s="222" t="s">
        <v>633</v>
      </c>
      <c r="F485" s="223" t="s">
        <v>634</v>
      </c>
      <c r="G485" s="224" t="s">
        <v>196</v>
      </c>
      <c r="H485" s="225">
        <v>1436.103</v>
      </c>
      <c r="I485" s="226"/>
      <c r="J485" s="227">
        <f>ROUND(I485*H485,2)</f>
        <v>0</v>
      </c>
      <c r="K485" s="223" t="s">
        <v>133</v>
      </c>
      <c r="L485" s="72"/>
      <c r="M485" s="228" t="s">
        <v>21</v>
      </c>
      <c r="N485" s="229" t="s">
        <v>45</v>
      </c>
      <c r="O485" s="47"/>
      <c r="P485" s="230">
        <f>O485*H485</f>
        <v>0</v>
      </c>
      <c r="Q485" s="230">
        <v>1E-05</v>
      </c>
      <c r="R485" s="230">
        <f>Q485*H485</f>
        <v>0.014361030000000002</v>
      </c>
      <c r="S485" s="230">
        <v>0</v>
      </c>
      <c r="T485" s="231">
        <f>S485*H485</f>
        <v>0</v>
      </c>
      <c r="AR485" s="24" t="s">
        <v>282</v>
      </c>
      <c r="AT485" s="24" t="s">
        <v>129</v>
      </c>
      <c r="AU485" s="24" t="s">
        <v>84</v>
      </c>
      <c r="AY485" s="24" t="s">
        <v>126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24" t="s">
        <v>82</v>
      </c>
      <c r="BK485" s="232">
        <f>ROUND(I485*H485,2)</f>
        <v>0</v>
      </c>
      <c r="BL485" s="24" t="s">
        <v>282</v>
      </c>
      <c r="BM485" s="24" t="s">
        <v>635</v>
      </c>
    </row>
    <row r="486" spans="2:51" s="11" customFormat="1" ht="13.5">
      <c r="B486" s="240"/>
      <c r="C486" s="241"/>
      <c r="D486" s="233" t="s">
        <v>198</v>
      </c>
      <c r="E486" s="242" t="s">
        <v>21</v>
      </c>
      <c r="F486" s="243" t="s">
        <v>174</v>
      </c>
      <c r="G486" s="241"/>
      <c r="H486" s="244">
        <v>1436.103</v>
      </c>
      <c r="I486" s="245"/>
      <c r="J486" s="241"/>
      <c r="K486" s="241"/>
      <c r="L486" s="246"/>
      <c r="M486" s="247"/>
      <c r="N486" s="248"/>
      <c r="O486" s="248"/>
      <c r="P486" s="248"/>
      <c r="Q486" s="248"/>
      <c r="R486" s="248"/>
      <c r="S486" s="248"/>
      <c r="T486" s="249"/>
      <c r="AT486" s="250" t="s">
        <v>198</v>
      </c>
      <c r="AU486" s="250" t="s">
        <v>84</v>
      </c>
      <c r="AV486" s="11" t="s">
        <v>84</v>
      </c>
      <c r="AW486" s="11" t="s">
        <v>37</v>
      </c>
      <c r="AX486" s="11" t="s">
        <v>82</v>
      </c>
      <c r="AY486" s="250" t="s">
        <v>126</v>
      </c>
    </row>
    <row r="487" spans="2:63" s="10" customFormat="1" ht="37.4" customHeight="1">
      <c r="B487" s="205"/>
      <c r="C487" s="206"/>
      <c r="D487" s="207" t="s">
        <v>73</v>
      </c>
      <c r="E487" s="208" t="s">
        <v>636</v>
      </c>
      <c r="F487" s="208" t="s">
        <v>637</v>
      </c>
      <c r="G487" s="206"/>
      <c r="H487" s="206"/>
      <c r="I487" s="209"/>
      <c r="J487" s="210">
        <f>BK487</f>
        <v>0</v>
      </c>
      <c r="K487" s="206"/>
      <c r="L487" s="211"/>
      <c r="M487" s="212"/>
      <c r="N487" s="213"/>
      <c r="O487" s="213"/>
      <c r="P487" s="214">
        <f>SUM(P488:P497)</f>
        <v>0</v>
      </c>
      <c r="Q487" s="213"/>
      <c r="R487" s="214">
        <f>SUM(R488:R497)</f>
        <v>0</v>
      </c>
      <c r="S487" s="213"/>
      <c r="T487" s="215">
        <f>SUM(T488:T497)</f>
        <v>0</v>
      </c>
      <c r="AR487" s="216" t="s">
        <v>152</v>
      </c>
      <c r="AT487" s="217" t="s">
        <v>73</v>
      </c>
      <c r="AU487" s="217" t="s">
        <v>74</v>
      </c>
      <c r="AY487" s="216" t="s">
        <v>126</v>
      </c>
      <c r="BK487" s="218">
        <f>SUM(BK488:BK497)</f>
        <v>0</v>
      </c>
    </row>
    <row r="488" spans="2:65" s="1" customFormat="1" ht="25.5" customHeight="1">
      <c r="B488" s="46"/>
      <c r="C488" s="221" t="s">
        <v>638</v>
      </c>
      <c r="D488" s="221" t="s">
        <v>129</v>
      </c>
      <c r="E488" s="222" t="s">
        <v>639</v>
      </c>
      <c r="F488" s="223" t="s">
        <v>640</v>
      </c>
      <c r="G488" s="224" t="s">
        <v>132</v>
      </c>
      <c r="H488" s="225">
        <v>16</v>
      </c>
      <c r="I488" s="226"/>
      <c r="J488" s="227">
        <f>ROUND(I488*H488,2)</f>
        <v>0</v>
      </c>
      <c r="K488" s="223" t="s">
        <v>133</v>
      </c>
      <c r="L488" s="72"/>
      <c r="M488" s="228" t="s">
        <v>21</v>
      </c>
      <c r="N488" s="229" t="s">
        <v>45</v>
      </c>
      <c r="O488" s="47"/>
      <c r="P488" s="230">
        <f>O488*H488</f>
        <v>0</v>
      </c>
      <c r="Q488" s="230">
        <v>0</v>
      </c>
      <c r="R488" s="230">
        <f>Q488*H488</f>
        <v>0</v>
      </c>
      <c r="S488" s="230">
        <v>0</v>
      </c>
      <c r="T488" s="231">
        <f>S488*H488</f>
        <v>0</v>
      </c>
      <c r="AR488" s="24" t="s">
        <v>641</v>
      </c>
      <c r="AT488" s="24" t="s">
        <v>129</v>
      </c>
      <c r="AU488" s="24" t="s">
        <v>82</v>
      </c>
      <c r="AY488" s="24" t="s">
        <v>126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24" t="s">
        <v>82</v>
      </c>
      <c r="BK488" s="232">
        <f>ROUND(I488*H488,2)</f>
        <v>0</v>
      </c>
      <c r="BL488" s="24" t="s">
        <v>641</v>
      </c>
      <c r="BM488" s="24" t="s">
        <v>642</v>
      </c>
    </row>
    <row r="489" spans="2:47" s="1" customFormat="1" ht="13.5">
      <c r="B489" s="46"/>
      <c r="C489" s="74"/>
      <c r="D489" s="233" t="s">
        <v>136</v>
      </c>
      <c r="E489" s="74"/>
      <c r="F489" s="234" t="s">
        <v>137</v>
      </c>
      <c r="G489" s="74"/>
      <c r="H489" s="74"/>
      <c r="I489" s="191"/>
      <c r="J489" s="74"/>
      <c r="K489" s="74"/>
      <c r="L489" s="72"/>
      <c r="M489" s="235"/>
      <c r="N489" s="47"/>
      <c r="O489" s="47"/>
      <c r="P489" s="47"/>
      <c r="Q489" s="47"/>
      <c r="R489" s="47"/>
      <c r="S489" s="47"/>
      <c r="T489" s="95"/>
      <c r="AT489" s="24" t="s">
        <v>136</v>
      </c>
      <c r="AU489" s="24" t="s">
        <v>82</v>
      </c>
    </row>
    <row r="490" spans="2:65" s="1" customFormat="1" ht="25.5" customHeight="1">
      <c r="B490" s="46"/>
      <c r="C490" s="221" t="s">
        <v>643</v>
      </c>
      <c r="D490" s="221" t="s">
        <v>129</v>
      </c>
      <c r="E490" s="222" t="s">
        <v>644</v>
      </c>
      <c r="F490" s="223" t="s">
        <v>645</v>
      </c>
      <c r="G490" s="224" t="s">
        <v>132</v>
      </c>
      <c r="H490" s="225">
        <v>16</v>
      </c>
      <c r="I490" s="226"/>
      <c r="J490" s="227">
        <f>ROUND(I490*H490,2)</f>
        <v>0</v>
      </c>
      <c r="K490" s="223" t="s">
        <v>133</v>
      </c>
      <c r="L490" s="72"/>
      <c r="M490" s="228" t="s">
        <v>21</v>
      </c>
      <c r="N490" s="229" t="s">
        <v>45</v>
      </c>
      <c r="O490" s="47"/>
      <c r="P490" s="230">
        <f>O490*H490</f>
        <v>0</v>
      </c>
      <c r="Q490" s="230">
        <v>0</v>
      </c>
      <c r="R490" s="230">
        <f>Q490*H490</f>
        <v>0</v>
      </c>
      <c r="S490" s="230">
        <v>0</v>
      </c>
      <c r="T490" s="231">
        <f>S490*H490</f>
        <v>0</v>
      </c>
      <c r="AR490" s="24" t="s">
        <v>641</v>
      </c>
      <c r="AT490" s="24" t="s">
        <v>129</v>
      </c>
      <c r="AU490" s="24" t="s">
        <v>82</v>
      </c>
      <c r="AY490" s="24" t="s">
        <v>126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24" t="s">
        <v>82</v>
      </c>
      <c r="BK490" s="232">
        <f>ROUND(I490*H490,2)</f>
        <v>0</v>
      </c>
      <c r="BL490" s="24" t="s">
        <v>641</v>
      </c>
      <c r="BM490" s="24" t="s">
        <v>646</v>
      </c>
    </row>
    <row r="491" spans="2:47" s="1" customFormat="1" ht="13.5">
      <c r="B491" s="46"/>
      <c r="C491" s="74"/>
      <c r="D491" s="233" t="s">
        <v>136</v>
      </c>
      <c r="E491" s="74"/>
      <c r="F491" s="234" t="s">
        <v>137</v>
      </c>
      <c r="G491" s="74"/>
      <c r="H491" s="74"/>
      <c r="I491" s="191"/>
      <c r="J491" s="74"/>
      <c r="K491" s="74"/>
      <c r="L491" s="72"/>
      <c r="M491" s="235"/>
      <c r="N491" s="47"/>
      <c r="O491" s="47"/>
      <c r="P491" s="47"/>
      <c r="Q491" s="47"/>
      <c r="R491" s="47"/>
      <c r="S491" s="47"/>
      <c r="T491" s="95"/>
      <c r="AT491" s="24" t="s">
        <v>136</v>
      </c>
      <c r="AU491" s="24" t="s">
        <v>82</v>
      </c>
    </row>
    <row r="492" spans="2:65" s="1" customFormat="1" ht="16.5" customHeight="1">
      <c r="B492" s="46"/>
      <c r="C492" s="221" t="s">
        <v>647</v>
      </c>
      <c r="D492" s="221" t="s">
        <v>129</v>
      </c>
      <c r="E492" s="222" t="s">
        <v>648</v>
      </c>
      <c r="F492" s="223" t="s">
        <v>649</v>
      </c>
      <c r="G492" s="224" t="s">
        <v>132</v>
      </c>
      <c r="H492" s="225">
        <v>16</v>
      </c>
      <c r="I492" s="226"/>
      <c r="J492" s="227">
        <f>ROUND(I492*H492,2)</f>
        <v>0</v>
      </c>
      <c r="K492" s="223" t="s">
        <v>133</v>
      </c>
      <c r="L492" s="72"/>
      <c r="M492" s="228" t="s">
        <v>21</v>
      </c>
      <c r="N492" s="229" t="s">
        <v>45</v>
      </c>
      <c r="O492" s="47"/>
      <c r="P492" s="230">
        <f>O492*H492</f>
        <v>0</v>
      </c>
      <c r="Q492" s="230">
        <v>0</v>
      </c>
      <c r="R492" s="230">
        <f>Q492*H492</f>
        <v>0</v>
      </c>
      <c r="S492" s="230">
        <v>0</v>
      </c>
      <c r="T492" s="231">
        <f>S492*H492</f>
        <v>0</v>
      </c>
      <c r="AR492" s="24" t="s">
        <v>641</v>
      </c>
      <c r="AT492" s="24" t="s">
        <v>129</v>
      </c>
      <c r="AU492" s="24" t="s">
        <v>82</v>
      </c>
      <c r="AY492" s="24" t="s">
        <v>126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24" t="s">
        <v>82</v>
      </c>
      <c r="BK492" s="232">
        <f>ROUND(I492*H492,2)</f>
        <v>0</v>
      </c>
      <c r="BL492" s="24" t="s">
        <v>641</v>
      </c>
      <c r="BM492" s="24" t="s">
        <v>650</v>
      </c>
    </row>
    <row r="493" spans="2:47" s="1" customFormat="1" ht="13.5">
      <c r="B493" s="46"/>
      <c r="C493" s="74"/>
      <c r="D493" s="233" t="s">
        <v>136</v>
      </c>
      <c r="E493" s="74"/>
      <c r="F493" s="234" t="s">
        <v>137</v>
      </c>
      <c r="G493" s="74"/>
      <c r="H493" s="74"/>
      <c r="I493" s="191"/>
      <c r="J493" s="74"/>
      <c r="K493" s="74"/>
      <c r="L493" s="72"/>
      <c r="M493" s="235"/>
      <c r="N493" s="47"/>
      <c r="O493" s="47"/>
      <c r="P493" s="47"/>
      <c r="Q493" s="47"/>
      <c r="R493" s="47"/>
      <c r="S493" s="47"/>
      <c r="T493" s="95"/>
      <c r="AT493" s="24" t="s">
        <v>136</v>
      </c>
      <c r="AU493" s="24" t="s">
        <v>82</v>
      </c>
    </row>
    <row r="494" spans="2:65" s="1" customFormat="1" ht="25.5" customHeight="1">
      <c r="B494" s="46"/>
      <c r="C494" s="221" t="s">
        <v>651</v>
      </c>
      <c r="D494" s="221" t="s">
        <v>129</v>
      </c>
      <c r="E494" s="222" t="s">
        <v>652</v>
      </c>
      <c r="F494" s="223" t="s">
        <v>653</v>
      </c>
      <c r="G494" s="224" t="s">
        <v>132</v>
      </c>
      <c r="H494" s="225">
        <v>16</v>
      </c>
      <c r="I494" s="226"/>
      <c r="J494" s="227">
        <f>ROUND(I494*H494,2)</f>
        <v>0</v>
      </c>
      <c r="K494" s="223" t="s">
        <v>654</v>
      </c>
      <c r="L494" s="72"/>
      <c r="M494" s="228" t="s">
        <v>21</v>
      </c>
      <c r="N494" s="229" t="s">
        <v>45</v>
      </c>
      <c r="O494" s="47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AR494" s="24" t="s">
        <v>641</v>
      </c>
      <c r="AT494" s="24" t="s">
        <v>129</v>
      </c>
      <c r="AU494" s="24" t="s">
        <v>82</v>
      </c>
      <c r="AY494" s="24" t="s">
        <v>126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24" t="s">
        <v>82</v>
      </c>
      <c r="BK494" s="232">
        <f>ROUND(I494*H494,2)</f>
        <v>0</v>
      </c>
      <c r="BL494" s="24" t="s">
        <v>641</v>
      </c>
      <c r="BM494" s="24" t="s">
        <v>655</v>
      </c>
    </row>
    <row r="495" spans="2:47" s="1" customFormat="1" ht="13.5">
      <c r="B495" s="46"/>
      <c r="C495" s="74"/>
      <c r="D495" s="233" t="s">
        <v>136</v>
      </c>
      <c r="E495" s="74"/>
      <c r="F495" s="234" t="s">
        <v>137</v>
      </c>
      <c r="G495" s="74"/>
      <c r="H495" s="74"/>
      <c r="I495" s="191"/>
      <c r="J495" s="74"/>
      <c r="K495" s="74"/>
      <c r="L495" s="72"/>
      <c r="M495" s="235"/>
      <c r="N495" s="47"/>
      <c r="O495" s="47"/>
      <c r="P495" s="47"/>
      <c r="Q495" s="47"/>
      <c r="R495" s="47"/>
      <c r="S495" s="47"/>
      <c r="T495" s="95"/>
      <c r="AT495" s="24" t="s">
        <v>136</v>
      </c>
      <c r="AU495" s="24" t="s">
        <v>82</v>
      </c>
    </row>
    <row r="496" spans="2:65" s="1" customFormat="1" ht="25.5" customHeight="1">
      <c r="B496" s="46"/>
      <c r="C496" s="221" t="s">
        <v>656</v>
      </c>
      <c r="D496" s="221" t="s">
        <v>129</v>
      </c>
      <c r="E496" s="222" t="s">
        <v>657</v>
      </c>
      <c r="F496" s="223" t="s">
        <v>658</v>
      </c>
      <c r="G496" s="224" t="s">
        <v>132</v>
      </c>
      <c r="H496" s="225">
        <v>16</v>
      </c>
      <c r="I496" s="226"/>
      <c r="J496" s="227">
        <f>ROUND(I496*H496,2)</f>
        <v>0</v>
      </c>
      <c r="K496" s="223" t="s">
        <v>133</v>
      </c>
      <c r="L496" s="72"/>
      <c r="M496" s="228" t="s">
        <v>21</v>
      </c>
      <c r="N496" s="229" t="s">
        <v>45</v>
      </c>
      <c r="O496" s="47"/>
      <c r="P496" s="230">
        <f>O496*H496</f>
        <v>0</v>
      </c>
      <c r="Q496" s="230">
        <v>0</v>
      </c>
      <c r="R496" s="230">
        <f>Q496*H496</f>
        <v>0</v>
      </c>
      <c r="S496" s="230">
        <v>0</v>
      </c>
      <c r="T496" s="231">
        <f>S496*H496</f>
        <v>0</v>
      </c>
      <c r="AR496" s="24" t="s">
        <v>641</v>
      </c>
      <c r="AT496" s="24" t="s">
        <v>129</v>
      </c>
      <c r="AU496" s="24" t="s">
        <v>82</v>
      </c>
      <c r="AY496" s="24" t="s">
        <v>126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24" t="s">
        <v>82</v>
      </c>
      <c r="BK496" s="232">
        <f>ROUND(I496*H496,2)</f>
        <v>0</v>
      </c>
      <c r="BL496" s="24" t="s">
        <v>641</v>
      </c>
      <c r="BM496" s="24" t="s">
        <v>659</v>
      </c>
    </row>
    <row r="497" spans="2:47" s="1" customFormat="1" ht="13.5">
      <c r="B497" s="46"/>
      <c r="C497" s="74"/>
      <c r="D497" s="233" t="s">
        <v>136</v>
      </c>
      <c r="E497" s="74"/>
      <c r="F497" s="234" t="s">
        <v>137</v>
      </c>
      <c r="G497" s="74"/>
      <c r="H497" s="74"/>
      <c r="I497" s="191"/>
      <c r="J497" s="74"/>
      <c r="K497" s="74"/>
      <c r="L497" s="72"/>
      <c r="M497" s="236"/>
      <c r="N497" s="237"/>
      <c r="O497" s="237"/>
      <c r="P497" s="237"/>
      <c r="Q497" s="237"/>
      <c r="R497" s="237"/>
      <c r="S497" s="237"/>
      <c r="T497" s="238"/>
      <c r="AT497" s="24" t="s">
        <v>136</v>
      </c>
      <c r="AU497" s="24" t="s">
        <v>82</v>
      </c>
    </row>
    <row r="498" spans="2:12" s="1" customFormat="1" ht="6.95" customHeight="1">
      <c r="B498" s="67"/>
      <c r="C498" s="68"/>
      <c r="D498" s="68"/>
      <c r="E498" s="68"/>
      <c r="F498" s="68"/>
      <c r="G498" s="68"/>
      <c r="H498" s="68"/>
      <c r="I498" s="166"/>
      <c r="J498" s="68"/>
      <c r="K498" s="68"/>
      <c r="L498" s="72"/>
    </row>
  </sheetData>
  <sheetProtection password="CC35" sheet="1" objects="1" scenarios="1" formatColumns="0" formatRows="0" autoFilter="0"/>
  <autoFilter ref="C88:K49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91</v>
      </c>
      <c r="G1" s="139" t="s">
        <v>92</v>
      </c>
      <c r="H1" s="139"/>
      <c r="I1" s="140"/>
      <c r="J1" s="139" t="s">
        <v>93</v>
      </c>
      <c r="K1" s="138" t="s">
        <v>94</v>
      </c>
      <c r="L1" s="139" t="s">
        <v>95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84</v>
      </c>
    </row>
    <row r="4" spans="2:46" ht="36.95" customHeight="1">
      <c r="B4" s="28"/>
      <c r="C4" s="29"/>
      <c r="D4" s="30" t="s">
        <v>96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Instalace nového vybavení učeben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97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660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25. 5. 2018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29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46" t="s">
        <v>31</v>
      </c>
      <c r="J15" s="35" t="s">
        <v>32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6" t="s">
        <v>31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99.75" customHeight="1">
      <c r="B24" s="148"/>
      <c r="C24" s="149"/>
      <c r="D24" s="149"/>
      <c r="E24" s="44" t="s">
        <v>661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40</v>
      </c>
      <c r="E27" s="47"/>
      <c r="F27" s="47"/>
      <c r="G27" s="47"/>
      <c r="H27" s="47"/>
      <c r="I27" s="144"/>
      <c r="J27" s="155">
        <f>ROUND(J87,2)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42</v>
      </c>
      <c r="G29" s="47"/>
      <c r="H29" s="47"/>
      <c r="I29" s="156" t="s">
        <v>41</v>
      </c>
      <c r="J29" s="52" t="s">
        <v>43</v>
      </c>
      <c r="K29" s="51"/>
    </row>
    <row r="30" spans="2:11" s="1" customFormat="1" ht="14.4" customHeight="1">
      <c r="B30" s="46"/>
      <c r="C30" s="47"/>
      <c r="D30" s="55" t="s">
        <v>44</v>
      </c>
      <c r="E30" s="55" t="s">
        <v>45</v>
      </c>
      <c r="F30" s="157">
        <f>ROUND(SUM(BE87:BE310),2)</f>
        <v>0</v>
      </c>
      <c r="G30" s="47"/>
      <c r="H30" s="47"/>
      <c r="I30" s="158">
        <v>0.21</v>
      </c>
      <c r="J30" s="157">
        <f>ROUND(ROUND((SUM(BE87:BE310)),2)*I30,2)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46</v>
      </c>
      <c r="F31" s="157">
        <f>ROUND(SUM(BF87:BF310),2)</f>
        <v>0</v>
      </c>
      <c r="G31" s="47"/>
      <c r="H31" s="47"/>
      <c r="I31" s="158">
        <v>0.15</v>
      </c>
      <c r="J31" s="157">
        <f>ROUND(ROUND((SUM(BF87:BF310)),2)*I31,2)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47</v>
      </c>
      <c r="F32" s="157">
        <f>ROUND(SUM(BG87:BG310),2)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48</v>
      </c>
      <c r="F33" s="157">
        <f>ROUND(SUM(BH87:BH310),2)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49</v>
      </c>
      <c r="F34" s="157">
        <f>ROUND(SUM(BI87:BI310),2)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50</v>
      </c>
      <c r="E36" s="98"/>
      <c r="F36" s="98"/>
      <c r="G36" s="161" t="s">
        <v>51</v>
      </c>
      <c r="H36" s="162" t="s">
        <v>52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99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Instalace nového vybavení učeben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97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TI 01 - EI - Instalace nových audio-vizuálních zařízení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Ústí nad Labem</v>
      </c>
      <c r="G49" s="47"/>
      <c r="H49" s="47"/>
      <c r="I49" s="146" t="s">
        <v>25</v>
      </c>
      <c r="J49" s="147" t="str">
        <f>IF(J12="","",J12)</f>
        <v>25. 5. 2018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FSE - UJEP</v>
      </c>
      <c r="G51" s="47"/>
      <c r="H51" s="47"/>
      <c r="I51" s="146" t="s">
        <v>35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100</v>
      </c>
      <c r="D54" s="159"/>
      <c r="E54" s="159"/>
      <c r="F54" s="159"/>
      <c r="G54" s="159"/>
      <c r="H54" s="159"/>
      <c r="I54" s="173"/>
      <c r="J54" s="174" t="s">
        <v>101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102</v>
      </c>
      <c r="D56" s="47"/>
      <c r="E56" s="47"/>
      <c r="F56" s="47"/>
      <c r="G56" s="47"/>
      <c r="H56" s="47"/>
      <c r="I56" s="144"/>
      <c r="J56" s="155">
        <f>J87</f>
        <v>0</v>
      </c>
      <c r="K56" s="51"/>
      <c r="AU56" s="24" t="s">
        <v>103</v>
      </c>
    </row>
    <row r="57" spans="2:11" s="7" customFormat="1" ht="24.95" customHeight="1">
      <c r="B57" s="177"/>
      <c r="C57" s="178"/>
      <c r="D57" s="179" t="s">
        <v>178</v>
      </c>
      <c r="E57" s="180"/>
      <c r="F57" s="180"/>
      <c r="G57" s="180"/>
      <c r="H57" s="180"/>
      <c r="I57" s="181"/>
      <c r="J57" s="182">
        <f>J88</f>
        <v>0</v>
      </c>
      <c r="K57" s="183"/>
    </row>
    <row r="58" spans="2:11" s="8" customFormat="1" ht="19.9" customHeight="1">
      <c r="B58" s="184"/>
      <c r="C58" s="185"/>
      <c r="D58" s="186" t="s">
        <v>180</v>
      </c>
      <c r="E58" s="187"/>
      <c r="F58" s="187"/>
      <c r="G58" s="187"/>
      <c r="H58" s="187"/>
      <c r="I58" s="188"/>
      <c r="J58" s="189">
        <f>J89</f>
        <v>0</v>
      </c>
      <c r="K58" s="190"/>
    </row>
    <row r="59" spans="2:11" s="8" customFormat="1" ht="19.9" customHeight="1">
      <c r="B59" s="184"/>
      <c r="C59" s="185"/>
      <c r="D59" s="186" t="s">
        <v>181</v>
      </c>
      <c r="E59" s="187"/>
      <c r="F59" s="187"/>
      <c r="G59" s="187"/>
      <c r="H59" s="187"/>
      <c r="I59" s="188"/>
      <c r="J59" s="189">
        <f>J94</f>
        <v>0</v>
      </c>
      <c r="K59" s="190"/>
    </row>
    <row r="60" spans="2:11" s="8" customFormat="1" ht="19.9" customHeight="1">
      <c r="B60" s="184"/>
      <c r="C60" s="185"/>
      <c r="D60" s="186" t="s">
        <v>182</v>
      </c>
      <c r="E60" s="187"/>
      <c r="F60" s="187"/>
      <c r="G60" s="187"/>
      <c r="H60" s="187"/>
      <c r="I60" s="188"/>
      <c r="J60" s="189">
        <f>J98</f>
        <v>0</v>
      </c>
      <c r="K60" s="190"/>
    </row>
    <row r="61" spans="2:11" s="8" customFormat="1" ht="19.9" customHeight="1">
      <c r="B61" s="184"/>
      <c r="C61" s="185"/>
      <c r="D61" s="186" t="s">
        <v>662</v>
      </c>
      <c r="E61" s="187"/>
      <c r="F61" s="187"/>
      <c r="G61" s="187"/>
      <c r="H61" s="187"/>
      <c r="I61" s="188"/>
      <c r="J61" s="189">
        <f>J109</f>
        <v>0</v>
      </c>
      <c r="K61" s="190"/>
    </row>
    <row r="62" spans="2:11" s="7" customFormat="1" ht="24.95" customHeight="1">
      <c r="B62" s="177"/>
      <c r="C62" s="178"/>
      <c r="D62" s="179" t="s">
        <v>183</v>
      </c>
      <c r="E62" s="180"/>
      <c r="F62" s="180"/>
      <c r="G62" s="180"/>
      <c r="H62" s="180"/>
      <c r="I62" s="181"/>
      <c r="J62" s="182">
        <f>J112</f>
        <v>0</v>
      </c>
      <c r="K62" s="183"/>
    </row>
    <row r="63" spans="2:11" s="8" customFormat="1" ht="19.9" customHeight="1">
      <c r="B63" s="184"/>
      <c r="C63" s="185"/>
      <c r="D63" s="186" t="s">
        <v>663</v>
      </c>
      <c r="E63" s="187"/>
      <c r="F63" s="187"/>
      <c r="G63" s="187"/>
      <c r="H63" s="187"/>
      <c r="I63" s="188"/>
      <c r="J63" s="189">
        <f>J113</f>
        <v>0</v>
      </c>
      <c r="K63" s="190"/>
    </row>
    <row r="64" spans="2:11" s="8" customFormat="1" ht="19.9" customHeight="1">
      <c r="B64" s="184"/>
      <c r="C64" s="185"/>
      <c r="D64" s="186" t="s">
        <v>664</v>
      </c>
      <c r="E64" s="187"/>
      <c r="F64" s="187"/>
      <c r="G64" s="187"/>
      <c r="H64" s="187"/>
      <c r="I64" s="188"/>
      <c r="J64" s="189">
        <f>J195</f>
        <v>0</v>
      </c>
      <c r="K64" s="190"/>
    </row>
    <row r="65" spans="2:11" s="8" customFormat="1" ht="19.9" customHeight="1">
      <c r="B65" s="184"/>
      <c r="C65" s="185"/>
      <c r="D65" s="186" t="s">
        <v>186</v>
      </c>
      <c r="E65" s="187"/>
      <c r="F65" s="187"/>
      <c r="G65" s="187"/>
      <c r="H65" s="187"/>
      <c r="I65" s="188"/>
      <c r="J65" s="189">
        <f>J286</f>
        <v>0</v>
      </c>
      <c r="K65" s="190"/>
    </row>
    <row r="66" spans="2:11" s="7" customFormat="1" ht="24.95" customHeight="1">
      <c r="B66" s="177"/>
      <c r="C66" s="178"/>
      <c r="D66" s="179" t="s">
        <v>190</v>
      </c>
      <c r="E66" s="180"/>
      <c r="F66" s="180"/>
      <c r="G66" s="180"/>
      <c r="H66" s="180"/>
      <c r="I66" s="181"/>
      <c r="J66" s="182">
        <f>J294</f>
        <v>0</v>
      </c>
      <c r="K66" s="183"/>
    </row>
    <row r="67" spans="2:11" s="7" customFormat="1" ht="24.95" customHeight="1">
      <c r="B67" s="177"/>
      <c r="C67" s="178"/>
      <c r="D67" s="179" t="s">
        <v>665</v>
      </c>
      <c r="E67" s="180"/>
      <c r="F67" s="180"/>
      <c r="G67" s="180"/>
      <c r="H67" s="180"/>
      <c r="I67" s="181"/>
      <c r="J67" s="182">
        <f>J303</f>
        <v>0</v>
      </c>
      <c r="K67" s="183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44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66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69"/>
      <c r="J73" s="71"/>
      <c r="K73" s="71"/>
      <c r="L73" s="72"/>
    </row>
    <row r="74" spans="2:12" s="1" customFormat="1" ht="36.95" customHeight="1">
      <c r="B74" s="46"/>
      <c r="C74" s="73" t="s">
        <v>110</v>
      </c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4.4" customHeight="1">
      <c r="B76" s="46"/>
      <c r="C76" s="76" t="s">
        <v>18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6.5" customHeight="1">
      <c r="B77" s="46"/>
      <c r="C77" s="74"/>
      <c r="D77" s="74"/>
      <c r="E77" s="192" t="str">
        <f>E7</f>
        <v>Instalace nového vybavení učeben</v>
      </c>
      <c r="F77" s="76"/>
      <c r="G77" s="76"/>
      <c r="H77" s="76"/>
      <c r="I77" s="191"/>
      <c r="J77" s="74"/>
      <c r="K77" s="74"/>
      <c r="L77" s="72"/>
    </row>
    <row r="78" spans="2:12" s="1" customFormat="1" ht="14.4" customHeight="1">
      <c r="B78" s="46"/>
      <c r="C78" s="76" t="s">
        <v>97</v>
      </c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7.25" customHeight="1">
      <c r="B79" s="46"/>
      <c r="C79" s="74"/>
      <c r="D79" s="74"/>
      <c r="E79" s="82" t="str">
        <f>E9</f>
        <v>TI 01 - EI - Instalace nových audio-vizuálních zařízení</v>
      </c>
      <c r="F79" s="74"/>
      <c r="G79" s="74"/>
      <c r="H79" s="74"/>
      <c r="I79" s="191"/>
      <c r="J79" s="74"/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8" customHeight="1">
      <c r="B81" s="46"/>
      <c r="C81" s="76" t="s">
        <v>23</v>
      </c>
      <c r="D81" s="74"/>
      <c r="E81" s="74"/>
      <c r="F81" s="193" t="str">
        <f>F12</f>
        <v>Ústí nad Labem</v>
      </c>
      <c r="G81" s="74"/>
      <c r="H81" s="74"/>
      <c r="I81" s="194" t="s">
        <v>25</v>
      </c>
      <c r="J81" s="85" t="str">
        <f>IF(J12="","",J12)</f>
        <v>25. 5. 2018</v>
      </c>
      <c r="K81" s="74"/>
      <c r="L81" s="72"/>
    </row>
    <row r="82" spans="2:12" s="1" customFormat="1" ht="6.95" customHeight="1">
      <c r="B82" s="46"/>
      <c r="C82" s="74"/>
      <c r="D82" s="74"/>
      <c r="E82" s="74"/>
      <c r="F82" s="74"/>
      <c r="G82" s="74"/>
      <c r="H82" s="74"/>
      <c r="I82" s="191"/>
      <c r="J82" s="74"/>
      <c r="K82" s="74"/>
      <c r="L82" s="72"/>
    </row>
    <row r="83" spans="2:12" s="1" customFormat="1" ht="13.5">
      <c r="B83" s="46"/>
      <c r="C83" s="76" t="s">
        <v>27</v>
      </c>
      <c r="D83" s="74"/>
      <c r="E83" s="74"/>
      <c r="F83" s="193" t="str">
        <f>E15</f>
        <v>FSE - UJEP</v>
      </c>
      <c r="G83" s="74"/>
      <c r="H83" s="74"/>
      <c r="I83" s="194" t="s">
        <v>35</v>
      </c>
      <c r="J83" s="193" t="str">
        <f>E21</f>
        <v xml:space="preserve"> </v>
      </c>
      <c r="K83" s="74"/>
      <c r="L83" s="72"/>
    </row>
    <row r="84" spans="2:12" s="1" customFormat="1" ht="14.4" customHeight="1">
      <c r="B84" s="46"/>
      <c r="C84" s="76" t="s">
        <v>33</v>
      </c>
      <c r="D84" s="74"/>
      <c r="E84" s="74"/>
      <c r="F84" s="193" t="str">
        <f>IF(E18="","",E18)</f>
        <v/>
      </c>
      <c r="G84" s="74"/>
      <c r="H84" s="74"/>
      <c r="I84" s="191"/>
      <c r="J84" s="74"/>
      <c r="K84" s="74"/>
      <c r="L84" s="72"/>
    </row>
    <row r="85" spans="2:12" s="1" customFormat="1" ht="10.3" customHeight="1">
      <c r="B85" s="46"/>
      <c r="C85" s="74"/>
      <c r="D85" s="74"/>
      <c r="E85" s="74"/>
      <c r="F85" s="74"/>
      <c r="G85" s="74"/>
      <c r="H85" s="74"/>
      <c r="I85" s="191"/>
      <c r="J85" s="74"/>
      <c r="K85" s="74"/>
      <c r="L85" s="72"/>
    </row>
    <row r="86" spans="2:20" s="9" customFormat="1" ht="29.25" customHeight="1">
      <c r="B86" s="195"/>
      <c r="C86" s="196" t="s">
        <v>111</v>
      </c>
      <c r="D86" s="197" t="s">
        <v>59</v>
      </c>
      <c r="E86" s="197" t="s">
        <v>55</v>
      </c>
      <c r="F86" s="197" t="s">
        <v>112</v>
      </c>
      <c r="G86" s="197" t="s">
        <v>113</v>
      </c>
      <c r="H86" s="197" t="s">
        <v>114</v>
      </c>
      <c r="I86" s="198" t="s">
        <v>115</v>
      </c>
      <c r="J86" s="197" t="s">
        <v>101</v>
      </c>
      <c r="K86" s="199" t="s">
        <v>116</v>
      </c>
      <c r="L86" s="200"/>
      <c r="M86" s="102" t="s">
        <v>117</v>
      </c>
      <c r="N86" s="103" t="s">
        <v>44</v>
      </c>
      <c r="O86" s="103" t="s">
        <v>118</v>
      </c>
      <c r="P86" s="103" t="s">
        <v>119</v>
      </c>
      <c r="Q86" s="103" t="s">
        <v>120</v>
      </c>
      <c r="R86" s="103" t="s">
        <v>121</v>
      </c>
      <c r="S86" s="103" t="s">
        <v>122</v>
      </c>
      <c r="T86" s="104" t="s">
        <v>123</v>
      </c>
    </row>
    <row r="87" spans="2:63" s="1" customFormat="1" ht="29.25" customHeight="1">
      <c r="B87" s="46"/>
      <c r="C87" s="108" t="s">
        <v>102</v>
      </c>
      <c r="D87" s="74"/>
      <c r="E87" s="74"/>
      <c r="F87" s="74"/>
      <c r="G87" s="74"/>
      <c r="H87" s="74"/>
      <c r="I87" s="191"/>
      <c r="J87" s="201">
        <f>BK87</f>
        <v>0</v>
      </c>
      <c r="K87" s="74"/>
      <c r="L87" s="72"/>
      <c r="M87" s="105"/>
      <c r="N87" s="106"/>
      <c r="O87" s="106"/>
      <c r="P87" s="202">
        <f>P88+P112+P294+P303</f>
        <v>0</v>
      </c>
      <c r="Q87" s="106"/>
      <c r="R87" s="202">
        <f>R88+R112+R294+R303</f>
        <v>1.3540645</v>
      </c>
      <c r="S87" s="106"/>
      <c r="T87" s="203">
        <f>T88+T112+T294+T303</f>
        <v>0.5900000000000001</v>
      </c>
      <c r="AT87" s="24" t="s">
        <v>73</v>
      </c>
      <c r="AU87" s="24" t="s">
        <v>103</v>
      </c>
      <c r="BK87" s="204">
        <f>BK88+BK112+BK294+BK303</f>
        <v>0</v>
      </c>
    </row>
    <row r="88" spans="2:63" s="10" customFormat="1" ht="37.4" customHeight="1">
      <c r="B88" s="205"/>
      <c r="C88" s="206"/>
      <c r="D88" s="207" t="s">
        <v>73</v>
      </c>
      <c r="E88" s="208" t="s">
        <v>191</v>
      </c>
      <c r="F88" s="208" t="s">
        <v>192</v>
      </c>
      <c r="G88" s="206"/>
      <c r="H88" s="206"/>
      <c r="I88" s="209"/>
      <c r="J88" s="210">
        <f>BK88</f>
        <v>0</v>
      </c>
      <c r="K88" s="206"/>
      <c r="L88" s="211"/>
      <c r="M88" s="212"/>
      <c r="N88" s="213"/>
      <c r="O88" s="213"/>
      <c r="P88" s="214">
        <f>P89+P94+P98+P109</f>
        <v>0</v>
      </c>
      <c r="Q88" s="213"/>
      <c r="R88" s="214">
        <f>R89+R94+R98+R109</f>
        <v>0.4630595</v>
      </c>
      <c r="S88" s="213"/>
      <c r="T88" s="215">
        <f>T89+T94+T98+T109</f>
        <v>0.5900000000000001</v>
      </c>
      <c r="AR88" s="216" t="s">
        <v>82</v>
      </c>
      <c r="AT88" s="217" t="s">
        <v>73</v>
      </c>
      <c r="AU88" s="217" t="s">
        <v>74</v>
      </c>
      <c r="AY88" s="216" t="s">
        <v>126</v>
      </c>
      <c r="BK88" s="218">
        <f>BK89+BK94+BK98+BK109</f>
        <v>0</v>
      </c>
    </row>
    <row r="89" spans="2:63" s="10" customFormat="1" ht="19.9" customHeight="1">
      <c r="B89" s="205"/>
      <c r="C89" s="206"/>
      <c r="D89" s="207" t="s">
        <v>73</v>
      </c>
      <c r="E89" s="219" t="s">
        <v>165</v>
      </c>
      <c r="F89" s="219" t="s">
        <v>200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SUM(P90:P93)</f>
        <v>0</v>
      </c>
      <c r="Q89" s="213"/>
      <c r="R89" s="214">
        <f>SUM(R90:R93)</f>
        <v>0.4630595</v>
      </c>
      <c r="S89" s="213"/>
      <c r="T89" s="215">
        <f>SUM(T90:T93)</f>
        <v>0</v>
      </c>
      <c r="AR89" s="216" t="s">
        <v>82</v>
      </c>
      <c r="AT89" s="217" t="s">
        <v>73</v>
      </c>
      <c r="AU89" s="217" t="s">
        <v>82</v>
      </c>
      <c r="AY89" s="216" t="s">
        <v>126</v>
      </c>
      <c r="BK89" s="218">
        <f>SUM(BK90:BK93)</f>
        <v>0</v>
      </c>
    </row>
    <row r="90" spans="2:65" s="1" customFormat="1" ht="16.5" customHeight="1">
      <c r="B90" s="46"/>
      <c r="C90" s="221" t="s">
        <v>82</v>
      </c>
      <c r="D90" s="221" t="s">
        <v>129</v>
      </c>
      <c r="E90" s="222" t="s">
        <v>666</v>
      </c>
      <c r="F90" s="223" t="s">
        <v>667</v>
      </c>
      <c r="G90" s="224" t="s">
        <v>196</v>
      </c>
      <c r="H90" s="225">
        <v>11.15</v>
      </c>
      <c r="I90" s="226"/>
      <c r="J90" s="227">
        <f>ROUND(I90*H90,2)</f>
        <v>0</v>
      </c>
      <c r="K90" s="223" t="s">
        <v>133</v>
      </c>
      <c r="L90" s="72"/>
      <c r="M90" s="228" t="s">
        <v>21</v>
      </c>
      <c r="N90" s="229" t="s">
        <v>45</v>
      </c>
      <c r="O90" s="47"/>
      <c r="P90" s="230">
        <f>O90*H90</f>
        <v>0</v>
      </c>
      <c r="Q90" s="230">
        <v>0.04153</v>
      </c>
      <c r="R90" s="230">
        <f>Q90*H90</f>
        <v>0.4630595</v>
      </c>
      <c r="S90" s="230">
        <v>0</v>
      </c>
      <c r="T90" s="231">
        <f>S90*H90</f>
        <v>0</v>
      </c>
      <c r="AR90" s="24" t="s">
        <v>152</v>
      </c>
      <c r="AT90" s="24" t="s">
        <v>129</v>
      </c>
      <c r="AU90" s="24" t="s">
        <v>84</v>
      </c>
      <c r="AY90" s="24" t="s">
        <v>126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82</v>
      </c>
      <c r="BK90" s="232">
        <f>ROUND(I90*H90,2)</f>
        <v>0</v>
      </c>
      <c r="BL90" s="24" t="s">
        <v>152</v>
      </c>
      <c r="BM90" s="24" t="s">
        <v>668</v>
      </c>
    </row>
    <row r="91" spans="2:51" s="11" customFormat="1" ht="13.5">
      <c r="B91" s="240"/>
      <c r="C91" s="241"/>
      <c r="D91" s="233" t="s">
        <v>198</v>
      </c>
      <c r="E91" s="242" t="s">
        <v>21</v>
      </c>
      <c r="F91" s="243" t="s">
        <v>669</v>
      </c>
      <c r="G91" s="241"/>
      <c r="H91" s="244">
        <v>1.4</v>
      </c>
      <c r="I91" s="245"/>
      <c r="J91" s="241"/>
      <c r="K91" s="241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198</v>
      </c>
      <c r="AU91" s="250" t="s">
        <v>84</v>
      </c>
      <c r="AV91" s="11" t="s">
        <v>84</v>
      </c>
      <c r="AW91" s="11" t="s">
        <v>37</v>
      </c>
      <c r="AX91" s="11" t="s">
        <v>74</v>
      </c>
      <c r="AY91" s="250" t="s">
        <v>126</v>
      </c>
    </row>
    <row r="92" spans="2:51" s="11" customFormat="1" ht="13.5">
      <c r="B92" s="240"/>
      <c r="C92" s="241"/>
      <c r="D92" s="233" t="s">
        <v>198</v>
      </c>
      <c r="E92" s="242" t="s">
        <v>21</v>
      </c>
      <c r="F92" s="243" t="s">
        <v>670</v>
      </c>
      <c r="G92" s="241"/>
      <c r="H92" s="244">
        <v>9.75</v>
      </c>
      <c r="I92" s="245"/>
      <c r="J92" s="241"/>
      <c r="K92" s="241"/>
      <c r="L92" s="246"/>
      <c r="M92" s="247"/>
      <c r="N92" s="248"/>
      <c r="O92" s="248"/>
      <c r="P92" s="248"/>
      <c r="Q92" s="248"/>
      <c r="R92" s="248"/>
      <c r="S92" s="248"/>
      <c r="T92" s="249"/>
      <c r="AT92" s="250" t="s">
        <v>198</v>
      </c>
      <c r="AU92" s="250" t="s">
        <v>84</v>
      </c>
      <c r="AV92" s="11" t="s">
        <v>84</v>
      </c>
      <c r="AW92" s="11" t="s">
        <v>37</v>
      </c>
      <c r="AX92" s="11" t="s">
        <v>74</v>
      </c>
      <c r="AY92" s="250" t="s">
        <v>126</v>
      </c>
    </row>
    <row r="93" spans="2:51" s="13" customFormat="1" ht="13.5">
      <c r="B93" s="262"/>
      <c r="C93" s="263"/>
      <c r="D93" s="233" t="s">
        <v>198</v>
      </c>
      <c r="E93" s="264" t="s">
        <v>21</v>
      </c>
      <c r="F93" s="265" t="s">
        <v>222</v>
      </c>
      <c r="G93" s="263"/>
      <c r="H93" s="266">
        <v>11.15</v>
      </c>
      <c r="I93" s="267"/>
      <c r="J93" s="263"/>
      <c r="K93" s="263"/>
      <c r="L93" s="268"/>
      <c r="M93" s="269"/>
      <c r="N93" s="270"/>
      <c r="O93" s="270"/>
      <c r="P93" s="270"/>
      <c r="Q93" s="270"/>
      <c r="R93" s="270"/>
      <c r="S93" s="270"/>
      <c r="T93" s="271"/>
      <c r="AT93" s="272" t="s">
        <v>198</v>
      </c>
      <c r="AU93" s="272" t="s">
        <v>84</v>
      </c>
      <c r="AV93" s="13" t="s">
        <v>152</v>
      </c>
      <c r="AW93" s="13" t="s">
        <v>37</v>
      </c>
      <c r="AX93" s="13" t="s">
        <v>82</v>
      </c>
      <c r="AY93" s="272" t="s">
        <v>126</v>
      </c>
    </row>
    <row r="94" spans="2:63" s="10" customFormat="1" ht="29.85" customHeight="1">
      <c r="B94" s="205"/>
      <c r="C94" s="206"/>
      <c r="D94" s="207" t="s">
        <v>73</v>
      </c>
      <c r="E94" s="219" t="s">
        <v>208</v>
      </c>
      <c r="F94" s="219" t="s">
        <v>209</v>
      </c>
      <c r="G94" s="206"/>
      <c r="H94" s="206"/>
      <c r="I94" s="209"/>
      <c r="J94" s="220">
        <f>BK94</f>
        <v>0</v>
      </c>
      <c r="K94" s="206"/>
      <c r="L94" s="211"/>
      <c r="M94" s="212"/>
      <c r="N94" s="213"/>
      <c r="O94" s="213"/>
      <c r="P94" s="214">
        <f>SUM(P95:P97)</f>
        <v>0</v>
      </c>
      <c r="Q94" s="213"/>
      <c r="R94" s="214">
        <f>SUM(R95:R97)</f>
        <v>0</v>
      </c>
      <c r="S94" s="213"/>
      <c r="T94" s="215">
        <f>SUM(T95:T97)</f>
        <v>0.5900000000000001</v>
      </c>
      <c r="AR94" s="216" t="s">
        <v>82</v>
      </c>
      <c r="AT94" s="217" t="s">
        <v>73</v>
      </c>
      <c r="AU94" s="217" t="s">
        <v>82</v>
      </c>
      <c r="AY94" s="216" t="s">
        <v>126</v>
      </c>
      <c r="BK94" s="218">
        <f>SUM(BK95:BK97)</f>
        <v>0</v>
      </c>
    </row>
    <row r="95" spans="2:65" s="1" customFormat="1" ht="25.5" customHeight="1">
      <c r="B95" s="46"/>
      <c r="C95" s="221" t="s">
        <v>84</v>
      </c>
      <c r="D95" s="221" t="s">
        <v>129</v>
      </c>
      <c r="E95" s="222" t="s">
        <v>671</v>
      </c>
      <c r="F95" s="223" t="s">
        <v>672</v>
      </c>
      <c r="G95" s="224" t="s">
        <v>149</v>
      </c>
      <c r="H95" s="225">
        <v>80</v>
      </c>
      <c r="I95" s="226"/>
      <c r="J95" s="227">
        <f>ROUND(I95*H95,2)</f>
        <v>0</v>
      </c>
      <c r="K95" s="223" t="s">
        <v>133</v>
      </c>
      <c r="L95" s="72"/>
      <c r="M95" s="228" t="s">
        <v>21</v>
      </c>
      <c r="N95" s="229" t="s">
        <v>45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0.001</v>
      </c>
      <c r="T95" s="231">
        <f>S95*H95</f>
        <v>0.08</v>
      </c>
      <c r="AR95" s="24" t="s">
        <v>152</v>
      </c>
      <c r="AT95" s="24" t="s">
        <v>129</v>
      </c>
      <c r="AU95" s="24" t="s">
        <v>84</v>
      </c>
      <c r="AY95" s="24" t="s">
        <v>126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82</v>
      </c>
      <c r="BK95" s="232">
        <f>ROUND(I95*H95,2)</f>
        <v>0</v>
      </c>
      <c r="BL95" s="24" t="s">
        <v>152</v>
      </c>
      <c r="BM95" s="24" t="s">
        <v>673</v>
      </c>
    </row>
    <row r="96" spans="2:65" s="1" customFormat="1" ht="25.5" customHeight="1">
      <c r="B96" s="46"/>
      <c r="C96" s="221" t="s">
        <v>146</v>
      </c>
      <c r="D96" s="221" t="s">
        <v>129</v>
      </c>
      <c r="E96" s="222" t="s">
        <v>674</v>
      </c>
      <c r="F96" s="223" t="s">
        <v>675</v>
      </c>
      <c r="G96" s="224" t="s">
        <v>291</v>
      </c>
      <c r="H96" s="225">
        <v>20</v>
      </c>
      <c r="I96" s="226"/>
      <c r="J96" s="227">
        <f>ROUND(I96*H96,2)</f>
        <v>0</v>
      </c>
      <c r="K96" s="223" t="s">
        <v>133</v>
      </c>
      <c r="L96" s="72"/>
      <c r="M96" s="228" t="s">
        <v>21</v>
      </c>
      <c r="N96" s="229" t="s">
        <v>45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0.006</v>
      </c>
      <c r="T96" s="231">
        <f>S96*H96</f>
        <v>0.12</v>
      </c>
      <c r="AR96" s="24" t="s">
        <v>152</v>
      </c>
      <c r="AT96" s="24" t="s">
        <v>129</v>
      </c>
      <c r="AU96" s="24" t="s">
        <v>84</v>
      </c>
      <c r="AY96" s="24" t="s">
        <v>126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82</v>
      </c>
      <c r="BK96" s="232">
        <f>ROUND(I96*H96,2)</f>
        <v>0</v>
      </c>
      <c r="BL96" s="24" t="s">
        <v>152</v>
      </c>
      <c r="BM96" s="24" t="s">
        <v>676</v>
      </c>
    </row>
    <row r="97" spans="2:65" s="1" customFormat="1" ht="25.5" customHeight="1">
      <c r="B97" s="46"/>
      <c r="C97" s="221" t="s">
        <v>152</v>
      </c>
      <c r="D97" s="221" t="s">
        <v>129</v>
      </c>
      <c r="E97" s="222" t="s">
        <v>677</v>
      </c>
      <c r="F97" s="223" t="s">
        <v>678</v>
      </c>
      <c r="G97" s="224" t="s">
        <v>291</v>
      </c>
      <c r="H97" s="225">
        <v>195</v>
      </c>
      <c r="I97" s="226"/>
      <c r="J97" s="227">
        <f>ROUND(I97*H97,2)</f>
        <v>0</v>
      </c>
      <c r="K97" s="223" t="s">
        <v>133</v>
      </c>
      <c r="L97" s="72"/>
      <c r="M97" s="228" t="s">
        <v>21</v>
      </c>
      <c r="N97" s="229" t="s">
        <v>45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0.002</v>
      </c>
      <c r="T97" s="231">
        <f>S97*H97</f>
        <v>0.39</v>
      </c>
      <c r="AR97" s="24" t="s">
        <v>152</v>
      </c>
      <c r="AT97" s="24" t="s">
        <v>129</v>
      </c>
      <c r="AU97" s="24" t="s">
        <v>84</v>
      </c>
      <c r="AY97" s="24" t="s">
        <v>126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82</v>
      </c>
      <c r="BK97" s="232">
        <f>ROUND(I97*H97,2)</f>
        <v>0</v>
      </c>
      <c r="BL97" s="24" t="s">
        <v>152</v>
      </c>
      <c r="BM97" s="24" t="s">
        <v>679</v>
      </c>
    </row>
    <row r="98" spans="2:63" s="10" customFormat="1" ht="29.85" customHeight="1">
      <c r="B98" s="205"/>
      <c r="C98" s="206"/>
      <c r="D98" s="207" t="s">
        <v>73</v>
      </c>
      <c r="E98" s="219" t="s">
        <v>240</v>
      </c>
      <c r="F98" s="219" t="s">
        <v>241</v>
      </c>
      <c r="G98" s="206"/>
      <c r="H98" s="206"/>
      <c r="I98" s="209"/>
      <c r="J98" s="220">
        <f>BK98</f>
        <v>0</v>
      </c>
      <c r="K98" s="206"/>
      <c r="L98" s="211"/>
      <c r="M98" s="212"/>
      <c r="N98" s="213"/>
      <c r="O98" s="213"/>
      <c r="P98" s="214">
        <f>SUM(P99:P108)</f>
        <v>0</v>
      </c>
      <c r="Q98" s="213"/>
      <c r="R98" s="214">
        <f>SUM(R99:R108)</f>
        <v>0</v>
      </c>
      <c r="S98" s="213"/>
      <c r="T98" s="215">
        <f>SUM(T99:T108)</f>
        <v>0</v>
      </c>
      <c r="AR98" s="216" t="s">
        <v>82</v>
      </c>
      <c r="AT98" s="217" t="s">
        <v>73</v>
      </c>
      <c r="AU98" s="217" t="s">
        <v>82</v>
      </c>
      <c r="AY98" s="216" t="s">
        <v>126</v>
      </c>
      <c r="BK98" s="218">
        <f>SUM(BK99:BK108)</f>
        <v>0</v>
      </c>
    </row>
    <row r="99" spans="2:65" s="1" customFormat="1" ht="38.25" customHeight="1">
      <c r="B99" s="46"/>
      <c r="C99" s="221" t="s">
        <v>125</v>
      </c>
      <c r="D99" s="221" t="s">
        <v>129</v>
      </c>
      <c r="E99" s="222" t="s">
        <v>243</v>
      </c>
      <c r="F99" s="223" t="s">
        <v>244</v>
      </c>
      <c r="G99" s="224" t="s">
        <v>245</v>
      </c>
      <c r="H99" s="225">
        <v>0.59</v>
      </c>
      <c r="I99" s="226"/>
      <c r="J99" s="227">
        <f>ROUND(I99*H99,2)</f>
        <v>0</v>
      </c>
      <c r="K99" s="223" t="s">
        <v>133</v>
      </c>
      <c r="L99" s="72"/>
      <c r="M99" s="228" t="s">
        <v>21</v>
      </c>
      <c r="N99" s="229" t="s">
        <v>45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152</v>
      </c>
      <c r="AT99" s="24" t="s">
        <v>129</v>
      </c>
      <c r="AU99" s="24" t="s">
        <v>84</v>
      </c>
      <c r="AY99" s="24" t="s">
        <v>126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82</v>
      </c>
      <c r="BK99" s="232">
        <f>ROUND(I99*H99,2)</f>
        <v>0</v>
      </c>
      <c r="BL99" s="24" t="s">
        <v>152</v>
      </c>
      <c r="BM99" s="24" t="s">
        <v>680</v>
      </c>
    </row>
    <row r="100" spans="2:65" s="1" customFormat="1" ht="38.25" customHeight="1">
      <c r="B100" s="46"/>
      <c r="C100" s="221" t="s">
        <v>165</v>
      </c>
      <c r="D100" s="221" t="s">
        <v>129</v>
      </c>
      <c r="E100" s="222" t="s">
        <v>247</v>
      </c>
      <c r="F100" s="223" t="s">
        <v>248</v>
      </c>
      <c r="G100" s="224" t="s">
        <v>245</v>
      </c>
      <c r="H100" s="225">
        <v>2.95</v>
      </c>
      <c r="I100" s="226"/>
      <c r="J100" s="227">
        <f>ROUND(I100*H100,2)</f>
        <v>0</v>
      </c>
      <c r="K100" s="223" t="s">
        <v>133</v>
      </c>
      <c r="L100" s="72"/>
      <c r="M100" s="228" t="s">
        <v>21</v>
      </c>
      <c r="N100" s="229" t="s">
        <v>45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152</v>
      </c>
      <c r="AT100" s="24" t="s">
        <v>129</v>
      </c>
      <c r="AU100" s="24" t="s">
        <v>84</v>
      </c>
      <c r="AY100" s="24" t="s">
        <v>126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82</v>
      </c>
      <c r="BK100" s="232">
        <f>ROUND(I100*H100,2)</f>
        <v>0</v>
      </c>
      <c r="BL100" s="24" t="s">
        <v>152</v>
      </c>
      <c r="BM100" s="24" t="s">
        <v>681</v>
      </c>
    </row>
    <row r="101" spans="2:51" s="11" customFormat="1" ht="13.5">
      <c r="B101" s="240"/>
      <c r="C101" s="241"/>
      <c r="D101" s="233" t="s">
        <v>198</v>
      </c>
      <c r="E101" s="241"/>
      <c r="F101" s="243" t="s">
        <v>682</v>
      </c>
      <c r="G101" s="241"/>
      <c r="H101" s="244">
        <v>2.95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198</v>
      </c>
      <c r="AU101" s="250" t="s">
        <v>84</v>
      </c>
      <c r="AV101" s="11" t="s">
        <v>84</v>
      </c>
      <c r="AW101" s="11" t="s">
        <v>6</v>
      </c>
      <c r="AX101" s="11" t="s">
        <v>82</v>
      </c>
      <c r="AY101" s="250" t="s">
        <v>126</v>
      </c>
    </row>
    <row r="102" spans="2:65" s="1" customFormat="1" ht="25.5" customHeight="1">
      <c r="B102" s="46"/>
      <c r="C102" s="221" t="s">
        <v>236</v>
      </c>
      <c r="D102" s="221" t="s">
        <v>129</v>
      </c>
      <c r="E102" s="222" t="s">
        <v>252</v>
      </c>
      <c r="F102" s="223" t="s">
        <v>253</v>
      </c>
      <c r="G102" s="224" t="s">
        <v>245</v>
      </c>
      <c r="H102" s="225">
        <v>0.59</v>
      </c>
      <c r="I102" s="226"/>
      <c r="J102" s="227">
        <f>ROUND(I102*H102,2)</f>
        <v>0</v>
      </c>
      <c r="K102" s="223" t="s">
        <v>133</v>
      </c>
      <c r="L102" s="72"/>
      <c r="M102" s="228" t="s">
        <v>21</v>
      </c>
      <c r="N102" s="229" t="s">
        <v>45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152</v>
      </c>
      <c r="AT102" s="24" t="s">
        <v>129</v>
      </c>
      <c r="AU102" s="24" t="s">
        <v>84</v>
      </c>
      <c r="AY102" s="24" t="s">
        <v>126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82</v>
      </c>
      <c r="BK102" s="232">
        <f>ROUND(I102*H102,2)</f>
        <v>0</v>
      </c>
      <c r="BL102" s="24" t="s">
        <v>152</v>
      </c>
      <c r="BM102" s="24" t="s">
        <v>683</v>
      </c>
    </row>
    <row r="103" spans="2:65" s="1" customFormat="1" ht="25.5" customHeight="1">
      <c r="B103" s="46"/>
      <c r="C103" s="221" t="s">
        <v>242</v>
      </c>
      <c r="D103" s="221" t="s">
        <v>129</v>
      </c>
      <c r="E103" s="222" t="s">
        <v>256</v>
      </c>
      <c r="F103" s="223" t="s">
        <v>257</v>
      </c>
      <c r="G103" s="224" t="s">
        <v>245</v>
      </c>
      <c r="H103" s="225">
        <v>2.95</v>
      </c>
      <c r="I103" s="226"/>
      <c r="J103" s="227">
        <f>ROUND(I103*H103,2)</f>
        <v>0</v>
      </c>
      <c r="K103" s="223" t="s">
        <v>133</v>
      </c>
      <c r="L103" s="72"/>
      <c r="M103" s="228" t="s">
        <v>21</v>
      </c>
      <c r="N103" s="229" t="s">
        <v>45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152</v>
      </c>
      <c r="AT103" s="24" t="s">
        <v>129</v>
      </c>
      <c r="AU103" s="24" t="s">
        <v>84</v>
      </c>
      <c r="AY103" s="24" t="s">
        <v>126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82</v>
      </c>
      <c r="BK103" s="232">
        <f>ROUND(I103*H103,2)</f>
        <v>0</v>
      </c>
      <c r="BL103" s="24" t="s">
        <v>152</v>
      </c>
      <c r="BM103" s="24" t="s">
        <v>684</v>
      </c>
    </row>
    <row r="104" spans="2:51" s="11" customFormat="1" ht="13.5">
      <c r="B104" s="240"/>
      <c r="C104" s="241"/>
      <c r="D104" s="233" t="s">
        <v>198</v>
      </c>
      <c r="E104" s="241"/>
      <c r="F104" s="243" t="s">
        <v>682</v>
      </c>
      <c r="G104" s="241"/>
      <c r="H104" s="244">
        <v>2.95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198</v>
      </c>
      <c r="AU104" s="250" t="s">
        <v>84</v>
      </c>
      <c r="AV104" s="11" t="s">
        <v>84</v>
      </c>
      <c r="AW104" s="11" t="s">
        <v>6</v>
      </c>
      <c r="AX104" s="11" t="s">
        <v>82</v>
      </c>
      <c r="AY104" s="250" t="s">
        <v>126</v>
      </c>
    </row>
    <row r="105" spans="2:65" s="1" customFormat="1" ht="25.5" customHeight="1">
      <c r="B105" s="46"/>
      <c r="C105" s="221" t="s">
        <v>208</v>
      </c>
      <c r="D105" s="221" t="s">
        <v>129</v>
      </c>
      <c r="E105" s="222" t="s">
        <v>685</v>
      </c>
      <c r="F105" s="223" t="s">
        <v>686</v>
      </c>
      <c r="G105" s="224" t="s">
        <v>245</v>
      </c>
      <c r="H105" s="225">
        <v>0.472</v>
      </c>
      <c r="I105" s="226"/>
      <c r="J105" s="227">
        <f>ROUND(I105*H105,2)</f>
        <v>0</v>
      </c>
      <c r="K105" s="223" t="s">
        <v>133</v>
      </c>
      <c r="L105" s="72"/>
      <c r="M105" s="228" t="s">
        <v>21</v>
      </c>
      <c r="N105" s="229" t="s">
        <v>45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152</v>
      </c>
      <c r="AT105" s="24" t="s">
        <v>129</v>
      </c>
      <c r="AU105" s="24" t="s">
        <v>84</v>
      </c>
      <c r="AY105" s="24" t="s">
        <v>126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82</v>
      </c>
      <c r="BK105" s="232">
        <f>ROUND(I105*H105,2)</f>
        <v>0</v>
      </c>
      <c r="BL105" s="24" t="s">
        <v>152</v>
      </c>
      <c r="BM105" s="24" t="s">
        <v>687</v>
      </c>
    </row>
    <row r="106" spans="2:51" s="11" customFormat="1" ht="13.5">
      <c r="B106" s="240"/>
      <c r="C106" s="241"/>
      <c r="D106" s="233" t="s">
        <v>198</v>
      </c>
      <c r="E106" s="241"/>
      <c r="F106" s="243" t="s">
        <v>688</v>
      </c>
      <c r="G106" s="241"/>
      <c r="H106" s="244">
        <v>0.472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198</v>
      </c>
      <c r="AU106" s="250" t="s">
        <v>84</v>
      </c>
      <c r="AV106" s="11" t="s">
        <v>84</v>
      </c>
      <c r="AW106" s="11" t="s">
        <v>6</v>
      </c>
      <c r="AX106" s="11" t="s">
        <v>82</v>
      </c>
      <c r="AY106" s="250" t="s">
        <v>126</v>
      </c>
    </row>
    <row r="107" spans="2:65" s="1" customFormat="1" ht="38.25" customHeight="1">
      <c r="B107" s="46"/>
      <c r="C107" s="221" t="s">
        <v>251</v>
      </c>
      <c r="D107" s="221" t="s">
        <v>129</v>
      </c>
      <c r="E107" s="222" t="s">
        <v>272</v>
      </c>
      <c r="F107" s="223" t="s">
        <v>273</v>
      </c>
      <c r="G107" s="224" t="s">
        <v>245</v>
      </c>
      <c r="H107" s="225">
        <v>0.118</v>
      </c>
      <c r="I107" s="226"/>
      <c r="J107" s="227">
        <f>ROUND(I107*H107,2)</f>
        <v>0</v>
      </c>
      <c r="K107" s="223" t="s">
        <v>133</v>
      </c>
      <c r="L107" s="72"/>
      <c r="M107" s="228" t="s">
        <v>21</v>
      </c>
      <c r="N107" s="229" t="s">
        <v>45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152</v>
      </c>
      <c r="AT107" s="24" t="s">
        <v>129</v>
      </c>
      <c r="AU107" s="24" t="s">
        <v>84</v>
      </c>
      <c r="AY107" s="24" t="s">
        <v>126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82</v>
      </c>
      <c r="BK107" s="232">
        <f>ROUND(I107*H107,2)</f>
        <v>0</v>
      </c>
      <c r="BL107" s="24" t="s">
        <v>152</v>
      </c>
      <c r="BM107" s="24" t="s">
        <v>689</v>
      </c>
    </row>
    <row r="108" spans="2:51" s="11" customFormat="1" ht="13.5">
      <c r="B108" s="240"/>
      <c r="C108" s="241"/>
      <c r="D108" s="233" t="s">
        <v>198</v>
      </c>
      <c r="E108" s="241"/>
      <c r="F108" s="243" t="s">
        <v>690</v>
      </c>
      <c r="G108" s="241"/>
      <c r="H108" s="244">
        <v>0.118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198</v>
      </c>
      <c r="AU108" s="250" t="s">
        <v>84</v>
      </c>
      <c r="AV108" s="11" t="s">
        <v>84</v>
      </c>
      <c r="AW108" s="11" t="s">
        <v>6</v>
      </c>
      <c r="AX108" s="11" t="s">
        <v>82</v>
      </c>
      <c r="AY108" s="250" t="s">
        <v>126</v>
      </c>
    </row>
    <row r="109" spans="2:63" s="10" customFormat="1" ht="29.85" customHeight="1">
      <c r="B109" s="205"/>
      <c r="C109" s="206"/>
      <c r="D109" s="207" t="s">
        <v>73</v>
      </c>
      <c r="E109" s="219" t="s">
        <v>691</v>
      </c>
      <c r="F109" s="219" t="s">
        <v>692</v>
      </c>
      <c r="G109" s="206"/>
      <c r="H109" s="206"/>
      <c r="I109" s="209"/>
      <c r="J109" s="220">
        <f>BK109</f>
        <v>0</v>
      </c>
      <c r="K109" s="206"/>
      <c r="L109" s="211"/>
      <c r="M109" s="212"/>
      <c r="N109" s="213"/>
      <c r="O109" s="213"/>
      <c r="P109" s="214">
        <f>SUM(P110:P111)</f>
        <v>0</v>
      </c>
      <c r="Q109" s="213"/>
      <c r="R109" s="214">
        <f>SUM(R110:R111)</f>
        <v>0</v>
      </c>
      <c r="S109" s="213"/>
      <c r="T109" s="215">
        <f>SUM(T110:T111)</f>
        <v>0</v>
      </c>
      <c r="AR109" s="216" t="s">
        <v>82</v>
      </c>
      <c r="AT109" s="217" t="s">
        <v>73</v>
      </c>
      <c r="AU109" s="217" t="s">
        <v>82</v>
      </c>
      <c r="AY109" s="216" t="s">
        <v>126</v>
      </c>
      <c r="BK109" s="218">
        <f>SUM(BK110:BK111)</f>
        <v>0</v>
      </c>
    </row>
    <row r="110" spans="2:65" s="1" customFormat="1" ht="38.25" customHeight="1">
      <c r="B110" s="46"/>
      <c r="C110" s="221" t="s">
        <v>255</v>
      </c>
      <c r="D110" s="221" t="s">
        <v>129</v>
      </c>
      <c r="E110" s="222" t="s">
        <v>693</v>
      </c>
      <c r="F110" s="223" t="s">
        <v>694</v>
      </c>
      <c r="G110" s="224" t="s">
        <v>245</v>
      </c>
      <c r="H110" s="225">
        <v>0.463</v>
      </c>
      <c r="I110" s="226"/>
      <c r="J110" s="227">
        <f>ROUND(I110*H110,2)</f>
        <v>0</v>
      </c>
      <c r="K110" s="223" t="s">
        <v>133</v>
      </c>
      <c r="L110" s="72"/>
      <c r="M110" s="228" t="s">
        <v>21</v>
      </c>
      <c r="N110" s="229" t="s">
        <v>45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152</v>
      </c>
      <c r="AT110" s="24" t="s">
        <v>129</v>
      </c>
      <c r="AU110" s="24" t="s">
        <v>84</v>
      </c>
      <c r="AY110" s="24" t="s">
        <v>126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82</v>
      </c>
      <c r="BK110" s="232">
        <f>ROUND(I110*H110,2)</f>
        <v>0</v>
      </c>
      <c r="BL110" s="24" t="s">
        <v>152</v>
      </c>
      <c r="BM110" s="24" t="s">
        <v>695</v>
      </c>
    </row>
    <row r="111" spans="2:65" s="1" customFormat="1" ht="51" customHeight="1">
      <c r="B111" s="46"/>
      <c r="C111" s="221" t="s">
        <v>260</v>
      </c>
      <c r="D111" s="221" t="s">
        <v>129</v>
      </c>
      <c r="E111" s="222" t="s">
        <v>696</v>
      </c>
      <c r="F111" s="223" t="s">
        <v>697</v>
      </c>
      <c r="G111" s="224" t="s">
        <v>245</v>
      </c>
      <c r="H111" s="225">
        <v>0.463</v>
      </c>
      <c r="I111" s="226"/>
      <c r="J111" s="227">
        <f>ROUND(I111*H111,2)</f>
        <v>0</v>
      </c>
      <c r="K111" s="223" t="s">
        <v>133</v>
      </c>
      <c r="L111" s="72"/>
      <c r="M111" s="228" t="s">
        <v>21</v>
      </c>
      <c r="N111" s="229" t="s">
        <v>45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152</v>
      </c>
      <c r="AT111" s="24" t="s">
        <v>129</v>
      </c>
      <c r="AU111" s="24" t="s">
        <v>84</v>
      </c>
      <c r="AY111" s="24" t="s">
        <v>126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82</v>
      </c>
      <c r="BK111" s="232">
        <f>ROUND(I111*H111,2)</f>
        <v>0</v>
      </c>
      <c r="BL111" s="24" t="s">
        <v>152</v>
      </c>
      <c r="BM111" s="24" t="s">
        <v>698</v>
      </c>
    </row>
    <row r="112" spans="2:63" s="10" customFormat="1" ht="37.4" customHeight="1">
      <c r="B112" s="205"/>
      <c r="C112" s="206"/>
      <c r="D112" s="207" t="s">
        <v>73</v>
      </c>
      <c r="E112" s="208" t="s">
        <v>276</v>
      </c>
      <c r="F112" s="208" t="s">
        <v>277</v>
      </c>
      <c r="G112" s="206"/>
      <c r="H112" s="206"/>
      <c r="I112" s="209"/>
      <c r="J112" s="210">
        <f>BK112</f>
        <v>0</v>
      </c>
      <c r="K112" s="206"/>
      <c r="L112" s="211"/>
      <c r="M112" s="212"/>
      <c r="N112" s="213"/>
      <c r="O112" s="213"/>
      <c r="P112" s="214">
        <f>P113+P195+P286</f>
        <v>0</v>
      </c>
      <c r="Q112" s="213"/>
      <c r="R112" s="214">
        <f>R113+R195+R286</f>
        <v>0.891005</v>
      </c>
      <c r="S112" s="213"/>
      <c r="T112" s="215">
        <f>T113+T195+T286</f>
        <v>0</v>
      </c>
      <c r="AR112" s="216" t="s">
        <v>84</v>
      </c>
      <c r="AT112" s="217" t="s">
        <v>73</v>
      </c>
      <c r="AU112" s="217" t="s">
        <v>74</v>
      </c>
      <c r="AY112" s="216" t="s">
        <v>126</v>
      </c>
      <c r="BK112" s="218">
        <f>BK113+BK195+BK286</f>
        <v>0</v>
      </c>
    </row>
    <row r="113" spans="2:63" s="10" customFormat="1" ht="19.9" customHeight="1">
      <c r="B113" s="205"/>
      <c r="C113" s="206"/>
      <c r="D113" s="207" t="s">
        <v>73</v>
      </c>
      <c r="E113" s="219" t="s">
        <v>699</v>
      </c>
      <c r="F113" s="219" t="s">
        <v>700</v>
      </c>
      <c r="G113" s="206"/>
      <c r="H113" s="206"/>
      <c r="I113" s="209"/>
      <c r="J113" s="220">
        <f>BK113</f>
        <v>0</v>
      </c>
      <c r="K113" s="206"/>
      <c r="L113" s="211"/>
      <c r="M113" s="212"/>
      <c r="N113" s="213"/>
      <c r="O113" s="213"/>
      <c r="P113" s="214">
        <f>SUM(P114:P194)</f>
        <v>0</v>
      </c>
      <c r="Q113" s="213"/>
      <c r="R113" s="214">
        <f>SUM(R114:R194)</f>
        <v>0.06802000000000001</v>
      </c>
      <c r="S113" s="213"/>
      <c r="T113" s="215">
        <f>SUM(T114:T194)</f>
        <v>0</v>
      </c>
      <c r="AR113" s="216" t="s">
        <v>84</v>
      </c>
      <c r="AT113" s="217" t="s">
        <v>73</v>
      </c>
      <c r="AU113" s="217" t="s">
        <v>82</v>
      </c>
      <c r="AY113" s="216" t="s">
        <v>126</v>
      </c>
      <c r="BK113" s="218">
        <f>SUM(BK114:BK194)</f>
        <v>0</v>
      </c>
    </row>
    <row r="114" spans="2:65" s="1" customFormat="1" ht="25.5" customHeight="1">
      <c r="B114" s="46"/>
      <c r="C114" s="221" t="s">
        <v>266</v>
      </c>
      <c r="D114" s="221" t="s">
        <v>129</v>
      </c>
      <c r="E114" s="222" t="s">
        <v>701</v>
      </c>
      <c r="F114" s="223" t="s">
        <v>702</v>
      </c>
      <c r="G114" s="224" t="s">
        <v>291</v>
      </c>
      <c r="H114" s="225">
        <v>65</v>
      </c>
      <c r="I114" s="226"/>
      <c r="J114" s="227">
        <f>ROUND(I114*H114,2)</f>
        <v>0</v>
      </c>
      <c r="K114" s="223" t="s">
        <v>133</v>
      </c>
      <c r="L114" s="72"/>
      <c r="M114" s="228" t="s">
        <v>21</v>
      </c>
      <c r="N114" s="229" t="s">
        <v>45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282</v>
      </c>
      <c r="AT114" s="24" t="s">
        <v>129</v>
      </c>
      <c r="AU114" s="24" t="s">
        <v>84</v>
      </c>
      <c r="AY114" s="24" t="s">
        <v>126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82</v>
      </c>
      <c r="BK114" s="232">
        <f>ROUND(I114*H114,2)</f>
        <v>0</v>
      </c>
      <c r="BL114" s="24" t="s">
        <v>282</v>
      </c>
      <c r="BM114" s="24" t="s">
        <v>703</v>
      </c>
    </row>
    <row r="115" spans="2:51" s="11" customFormat="1" ht="13.5">
      <c r="B115" s="240"/>
      <c r="C115" s="241"/>
      <c r="D115" s="233" t="s">
        <v>198</v>
      </c>
      <c r="E115" s="242" t="s">
        <v>21</v>
      </c>
      <c r="F115" s="243" t="s">
        <v>480</v>
      </c>
      <c r="G115" s="241"/>
      <c r="H115" s="244">
        <v>5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198</v>
      </c>
      <c r="AU115" s="250" t="s">
        <v>84</v>
      </c>
      <c r="AV115" s="11" t="s">
        <v>84</v>
      </c>
      <c r="AW115" s="11" t="s">
        <v>37</v>
      </c>
      <c r="AX115" s="11" t="s">
        <v>74</v>
      </c>
      <c r="AY115" s="250" t="s">
        <v>126</v>
      </c>
    </row>
    <row r="116" spans="2:51" s="11" customFormat="1" ht="13.5">
      <c r="B116" s="240"/>
      <c r="C116" s="241"/>
      <c r="D116" s="233" t="s">
        <v>198</v>
      </c>
      <c r="E116" s="242" t="s">
        <v>21</v>
      </c>
      <c r="F116" s="243" t="s">
        <v>704</v>
      </c>
      <c r="G116" s="241"/>
      <c r="H116" s="244">
        <v>10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198</v>
      </c>
      <c r="AU116" s="250" t="s">
        <v>84</v>
      </c>
      <c r="AV116" s="11" t="s">
        <v>84</v>
      </c>
      <c r="AW116" s="11" t="s">
        <v>37</v>
      </c>
      <c r="AX116" s="11" t="s">
        <v>74</v>
      </c>
      <c r="AY116" s="250" t="s">
        <v>126</v>
      </c>
    </row>
    <row r="117" spans="2:51" s="11" customFormat="1" ht="13.5">
      <c r="B117" s="240"/>
      <c r="C117" s="241"/>
      <c r="D117" s="233" t="s">
        <v>198</v>
      </c>
      <c r="E117" s="242" t="s">
        <v>21</v>
      </c>
      <c r="F117" s="243" t="s">
        <v>482</v>
      </c>
      <c r="G117" s="241"/>
      <c r="H117" s="244">
        <v>5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198</v>
      </c>
      <c r="AU117" s="250" t="s">
        <v>84</v>
      </c>
      <c r="AV117" s="11" t="s">
        <v>84</v>
      </c>
      <c r="AW117" s="11" t="s">
        <v>37</v>
      </c>
      <c r="AX117" s="11" t="s">
        <v>74</v>
      </c>
      <c r="AY117" s="250" t="s">
        <v>126</v>
      </c>
    </row>
    <row r="118" spans="2:51" s="11" customFormat="1" ht="13.5">
      <c r="B118" s="240"/>
      <c r="C118" s="241"/>
      <c r="D118" s="233" t="s">
        <v>198</v>
      </c>
      <c r="E118" s="242" t="s">
        <v>21</v>
      </c>
      <c r="F118" s="243" t="s">
        <v>705</v>
      </c>
      <c r="G118" s="241"/>
      <c r="H118" s="244">
        <v>15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AT118" s="250" t="s">
        <v>198</v>
      </c>
      <c r="AU118" s="250" t="s">
        <v>84</v>
      </c>
      <c r="AV118" s="11" t="s">
        <v>84</v>
      </c>
      <c r="AW118" s="11" t="s">
        <v>37</v>
      </c>
      <c r="AX118" s="11" t="s">
        <v>74</v>
      </c>
      <c r="AY118" s="250" t="s">
        <v>126</v>
      </c>
    </row>
    <row r="119" spans="2:51" s="11" customFormat="1" ht="13.5">
      <c r="B119" s="240"/>
      <c r="C119" s="241"/>
      <c r="D119" s="233" t="s">
        <v>198</v>
      </c>
      <c r="E119" s="242" t="s">
        <v>21</v>
      </c>
      <c r="F119" s="243" t="s">
        <v>484</v>
      </c>
      <c r="G119" s="241"/>
      <c r="H119" s="244">
        <v>5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AT119" s="250" t="s">
        <v>198</v>
      </c>
      <c r="AU119" s="250" t="s">
        <v>84</v>
      </c>
      <c r="AV119" s="11" t="s">
        <v>84</v>
      </c>
      <c r="AW119" s="11" t="s">
        <v>37</v>
      </c>
      <c r="AX119" s="11" t="s">
        <v>74</v>
      </c>
      <c r="AY119" s="250" t="s">
        <v>126</v>
      </c>
    </row>
    <row r="120" spans="2:51" s="11" customFormat="1" ht="13.5">
      <c r="B120" s="240"/>
      <c r="C120" s="241"/>
      <c r="D120" s="233" t="s">
        <v>198</v>
      </c>
      <c r="E120" s="242" t="s">
        <v>21</v>
      </c>
      <c r="F120" s="243" t="s">
        <v>706</v>
      </c>
      <c r="G120" s="241"/>
      <c r="H120" s="244">
        <v>15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AT120" s="250" t="s">
        <v>198</v>
      </c>
      <c r="AU120" s="250" t="s">
        <v>84</v>
      </c>
      <c r="AV120" s="11" t="s">
        <v>84</v>
      </c>
      <c r="AW120" s="11" t="s">
        <v>37</v>
      </c>
      <c r="AX120" s="11" t="s">
        <v>74</v>
      </c>
      <c r="AY120" s="250" t="s">
        <v>126</v>
      </c>
    </row>
    <row r="121" spans="2:51" s="11" customFormat="1" ht="13.5">
      <c r="B121" s="240"/>
      <c r="C121" s="241"/>
      <c r="D121" s="233" t="s">
        <v>198</v>
      </c>
      <c r="E121" s="242" t="s">
        <v>21</v>
      </c>
      <c r="F121" s="243" t="s">
        <v>707</v>
      </c>
      <c r="G121" s="241"/>
      <c r="H121" s="244">
        <v>10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198</v>
      </c>
      <c r="AU121" s="250" t="s">
        <v>84</v>
      </c>
      <c r="AV121" s="11" t="s">
        <v>84</v>
      </c>
      <c r="AW121" s="11" t="s">
        <v>37</v>
      </c>
      <c r="AX121" s="11" t="s">
        <v>74</v>
      </c>
      <c r="AY121" s="250" t="s">
        <v>126</v>
      </c>
    </row>
    <row r="122" spans="2:51" s="13" customFormat="1" ht="13.5">
      <c r="B122" s="262"/>
      <c r="C122" s="263"/>
      <c r="D122" s="233" t="s">
        <v>198</v>
      </c>
      <c r="E122" s="264" t="s">
        <v>21</v>
      </c>
      <c r="F122" s="265" t="s">
        <v>222</v>
      </c>
      <c r="G122" s="263"/>
      <c r="H122" s="266">
        <v>65</v>
      </c>
      <c r="I122" s="267"/>
      <c r="J122" s="263"/>
      <c r="K122" s="263"/>
      <c r="L122" s="268"/>
      <c r="M122" s="269"/>
      <c r="N122" s="270"/>
      <c r="O122" s="270"/>
      <c r="P122" s="270"/>
      <c r="Q122" s="270"/>
      <c r="R122" s="270"/>
      <c r="S122" s="270"/>
      <c r="T122" s="271"/>
      <c r="AT122" s="272" t="s">
        <v>198</v>
      </c>
      <c r="AU122" s="272" t="s">
        <v>84</v>
      </c>
      <c r="AV122" s="13" t="s">
        <v>152</v>
      </c>
      <c r="AW122" s="13" t="s">
        <v>37</v>
      </c>
      <c r="AX122" s="13" t="s">
        <v>82</v>
      </c>
      <c r="AY122" s="272" t="s">
        <v>126</v>
      </c>
    </row>
    <row r="123" spans="2:65" s="1" customFormat="1" ht="16.5" customHeight="1">
      <c r="B123" s="46"/>
      <c r="C123" s="283" t="s">
        <v>271</v>
      </c>
      <c r="D123" s="283" t="s">
        <v>335</v>
      </c>
      <c r="E123" s="284" t="s">
        <v>708</v>
      </c>
      <c r="F123" s="285" t="s">
        <v>709</v>
      </c>
      <c r="G123" s="286" t="s">
        <v>291</v>
      </c>
      <c r="H123" s="287">
        <v>65</v>
      </c>
      <c r="I123" s="288"/>
      <c r="J123" s="289">
        <f>ROUND(I123*H123,2)</f>
        <v>0</v>
      </c>
      <c r="K123" s="285" t="s">
        <v>133</v>
      </c>
      <c r="L123" s="290"/>
      <c r="M123" s="291" t="s">
        <v>21</v>
      </c>
      <c r="N123" s="292" t="s">
        <v>45</v>
      </c>
      <c r="O123" s="47"/>
      <c r="P123" s="230">
        <f>O123*H123</f>
        <v>0</v>
      </c>
      <c r="Q123" s="230">
        <v>0.0001</v>
      </c>
      <c r="R123" s="230">
        <f>Q123*H123</f>
        <v>0.006500000000000001</v>
      </c>
      <c r="S123" s="230">
        <v>0</v>
      </c>
      <c r="T123" s="231">
        <f>S123*H123</f>
        <v>0</v>
      </c>
      <c r="AR123" s="24" t="s">
        <v>338</v>
      </c>
      <c r="AT123" s="24" t="s">
        <v>335</v>
      </c>
      <c r="AU123" s="24" t="s">
        <v>84</v>
      </c>
      <c r="AY123" s="24" t="s">
        <v>126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82</v>
      </c>
      <c r="BK123" s="232">
        <f>ROUND(I123*H123,2)</f>
        <v>0</v>
      </c>
      <c r="BL123" s="24" t="s">
        <v>282</v>
      </c>
      <c r="BM123" s="24" t="s">
        <v>710</v>
      </c>
    </row>
    <row r="124" spans="2:65" s="1" customFormat="1" ht="38.25" customHeight="1">
      <c r="B124" s="46"/>
      <c r="C124" s="221" t="s">
        <v>10</v>
      </c>
      <c r="D124" s="221" t="s">
        <v>129</v>
      </c>
      <c r="E124" s="222" t="s">
        <v>711</v>
      </c>
      <c r="F124" s="223" t="s">
        <v>712</v>
      </c>
      <c r="G124" s="224" t="s">
        <v>149</v>
      </c>
      <c r="H124" s="225">
        <v>22</v>
      </c>
      <c r="I124" s="226"/>
      <c r="J124" s="227">
        <f>ROUND(I124*H124,2)</f>
        <v>0</v>
      </c>
      <c r="K124" s="223" t="s">
        <v>133</v>
      </c>
      <c r="L124" s="72"/>
      <c r="M124" s="228" t="s">
        <v>21</v>
      </c>
      <c r="N124" s="229" t="s">
        <v>45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282</v>
      </c>
      <c r="AT124" s="24" t="s">
        <v>129</v>
      </c>
      <c r="AU124" s="24" t="s">
        <v>84</v>
      </c>
      <c r="AY124" s="24" t="s">
        <v>126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82</v>
      </c>
      <c r="BK124" s="232">
        <f>ROUND(I124*H124,2)</f>
        <v>0</v>
      </c>
      <c r="BL124" s="24" t="s">
        <v>282</v>
      </c>
      <c r="BM124" s="24" t="s">
        <v>713</v>
      </c>
    </row>
    <row r="125" spans="2:51" s="11" customFormat="1" ht="13.5">
      <c r="B125" s="240"/>
      <c r="C125" s="241"/>
      <c r="D125" s="233" t="s">
        <v>198</v>
      </c>
      <c r="E125" s="242" t="s">
        <v>21</v>
      </c>
      <c r="F125" s="243" t="s">
        <v>714</v>
      </c>
      <c r="G125" s="241"/>
      <c r="H125" s="244">
        <v>2</v>
      </c>
      <c r="I125" s="245"/>
      <c r="J125" s="241"/>
      <c r="K125" s="241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198</v>
      </c>
      <c r="AU125" s="250" t="s">
        <v>84</v>
      </c>
      <c r="AV125" s="11" t="s">
        <v>84</v>
      </c>
      <c r="AW125" s="11" t="s">
        <v>37</v>
      </c>
      <c r="AX125" s="11" t="s">
        <v>74</v>
      </c>
      <c r="AY125" s="250" t="s">
        <v>126</v>
      </c>
    </row>
    <row r="126" spans="2:51" s="11" customFormat="1" ht="13.5">
      <c r="B126" s="240"/>
      <c r="C126" s="241"/>
      <c r="D126" s="233" t="s">
        <v>198</v>
      </c>
      <c r="E126" s="242" t="s">
        <v>21</v>
      </c>
      <c r="F126" s="243" t="s">
        <v>715</v>
      </c>
      <c r="G126" s="241"/>
      <c r="H126" s="244">
        <v>2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AT126" s="250" t="s">
        <v>198</v>
      </c>
      <c r="AU126" s="250" t="s">
        <v>84</v>
      </c>
      <c r="AV126" s="11" t="s">
        <v>84</v>
      </c>
      <c r="AW126" s="11" t="s">
        <v>37</v>
      </c>
      <c r="AX126" s="11" t="s">
        <v>74</v>
      </c>
      <c r="AY126" s="250" t="s">
        <v>126</v>
      </c>
    </row>
    <row r="127" spans="2:51" s="11" customFormat="1" ht="13.5">
      <c r="B127" s="240"/>
      <c r="C127" s="241"/>
      <c r="D127" s="233" t="s">
        <v>198</v>
      </c>
      <c r="E127" s="242" t="s">
        <v>21</v>
      </c>
      <c r="F127" s="243" t="s">
        <v>321</v>
      </c>
      <c r="G127" s="241"/>
      <c r="H127" s="244">
        <v>2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198</v>
      </c>
      <c r="AU127" s="250" t="s">
        <v>84</v>
      </c>
      <c r="AV127" s="11" t="s">
        <v>84</v>
      </c>
      <c r="AW127" s="11" t="s">
        <v>37</v>
      </c>
      <c r="AX127" s="11" t="s">
        <v>74</v>
      </c>
      <c r="AY127" s="250" t="s">
        <v>126</v>
      </c>
    </row>
    <row r="128" spans="2:51" s="11" customFormat="1" ht="13.5">
      <c r="B128" s="240"/>
      <c r="C128" s="241"/>
      <c r="D128" s="233" t="s">
        <v>198</v>
      </c>
      <c r="E128" s="242" t="s">
        <v>21</v>
      </c>
      <c r="F128" s="243" t="s">
        <v>716</v>
      </c>
      <c r="G128" s="241"/>
      <c r="H128" s="244">
        <v>6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198</v>
      </c>
      <c r="AU128" s="250" t="s">
        <v>84</v>
      </c>
      <c r="AV128" s="11" t="s">
        <v>84</v>
      </c>
      <c r="AW128" s="11" t="s">
        <v>37</v>
      </c>
      <c r="AX128" s="11" t="s">
        <v>74</v>
      </c>
      <c r="AY128" s="250" t="s">
        <v>126</v>
      </c>
    </row>
    <row r="129" spans="2:51" s="11" customFormat="1" ht="13.5">
      <c r="B129" s="240"/>
      <c r="C129" s="241"/>
      <c r="D129" s="233" t="s">
        <v>198</v>
      </c>
      <c r="E129" s="242" t="s">
        <v>21</v>
      </c>
      <c r="F129" s="243" t="s">
        <v>323</v>
      </c>
      <c r="G129" s="241"/>
      <c r="H129" s="244">
        <v>2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198</v>
      </c>
      <c r="AU129" s="250" t="s">
        <v>84</v>
      </c>
      <c r="AV129" s="11" t="s">
        <v>84</v>
      </c>
      <c r="AW129" s="11" t="s">
        <v>37</v>
      </c>
      <c r="AX129" s="11" t="s">
        <v>74</v>
      </c>
      <c r="AY129" s="250" t="s">
        <v>126</v>
      </c>
    </row>
    <row r="130" spans="2:51" s="11" customFormat="1" ht="13.5">
      <c r="B130" s="240"/>
      <c r="C130" s="241"/>
      <c r="D130" s="233" t="s">
        <v>198</v>
      </c>
      <c r="E130" s="242" t="s">
        <v>21</v>
      </c>
      <c r="F130" s="243" t="s">
        <v>717</v>
      </c>
      <c r="G130" s="241"/>
      <c r="H130" s="244">
        <v>6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198</v>
      </c>
      <c r="AU130" s="250" t="s">
        <v>84</v>
      </c>
      <c r="AV130" s="11" t="s">
        <v>84</v>
      </c>
      <c r="AW130" s="11" t="s">
        <v>37</v>
      </c>
      <c r="AX130" s="11" t="s">
        <v>74</v>
      </c>
      <c r="AY130" s="250" t="s">
        <v>126</v>
      </c>
    </row>
    <row r="131" spans="2:51" s="11" customFormat="1" ht="13.5">
      <c r="B131" s="240"/>
      <c r="C131" s="241"/>
      <c r="D131" s="233" t="s">
        <v>198</v>
      </c>
      <c r="E131" s="242" t="s">
        <v>21</v>
      </c>
      <c r="F131" s="243" t="s">
        <v>718</v>
      </c>
      <c r="G131" s="241"/>
      <c r="H131" s="244">
        <v>2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198</v>
      </c>
      <c r="AU131" s="250" t="s">
        <v>84</v>
      </c>
      <c r="AV131" s="11" t="s">
        <v>84</v>
      </c>
      <c r="AW131" s="11" t="s">
        <v>37</v>
      </c>
      <c r="AX131" s="11" t="s">
        <v>74</v>
      </c>
      <c r="AY131" s="250" t="s">
        <v>126</v>
      </c>
    </row>
    <row r="132" spans="2:51" s="13" customFormat="1" ht="13.5">
      <c r="B132" s="262"/>
      <c r="C132" s="263"/>
      <c r="D132" s="233" t="s">
        <v>198</v>
      </c>
      <c r="E132" s="264" t="s">
        <v>21</v>
      </c>
      <c r="F132" s="265" t="s">
        <v>222</v>
      </c>
      <c r="G132" s="263"/>
      <c r="H132" s="266">
        <v>22</v>
      </c>
      <c r="I132" s="267"/>
      <c r="J132" s="263"/>
      <c r="K132" s="263"/>
      <c r="L132" s="268"/>
      <c r="M132" s="269"/>
      <c r="N132" s="270"/>
      <c r="O132" s="270"/>
      <c r="P132" s="270"/>
      <c r="Q132" s="270"/>
      <c r="R132" s="270"/>
      <c r="S132" s="270"/>
      <c r="T132" s="271"/>
      <c r="AT132" s="272" t="s">
        <v>198</v>
      </c>
      <c r="AU132" s="272" t="s">
        <v>84</v>
      </c>
      <c r="AV132" s="13" t="s">
        <v>152</v>
      </c>
      <c r="AW132" s="13" t="s">
        <v>37</v>
      </c>
      <c r="AX132" s="13" t="s">
        <v>82</v>
      </c>
      <c r="AY132" s="272" t="s">
        <v>126</v>
      </c>
    </row>
    <row r="133" spans="2:65" s="1" customFormat="1" ht="16.5" customHeight="1">
      <c r="B133" s="46"/>
      <c r="C133" s="283" t="s">
        <v>282</v>
      </c>
      <c r="D133" s="283" t="s">
        <v>335</v>
      </c>
      <c r="E133" s="284" t="s">
        <v>719</v>
      </c>
      <c r="F133" s="285" t="s">
        <v>720</v>
      </c>
      <c r="G133" s="286" t="s">
        <v>149</v>
      </c>
      <c r="H133" s="287">
        <v>22</v>
      </c>
      <c r="I133" s="288"/>
      <c r="J133" s="289">
        <f>ROUND(I133*H133,2)</f>
        <v>0</v>
      </c>
      <c r="K133" s="285" t="s">
        <v>133</v>
      </c>
      <c r="L133" s="290"/>
      <c r="M133" s="291" t="s">
        <v>21</v>
      </c>
      <c r="N133" s="292" t="s">
        <v>45</v>
      </c>
      <c r="O133" s="47"/>
      <c r="P133" s="230">
        <f>O133*H133</f>
        <v>0</v>
      </c>
      <c r="Q133" s="230">
        <v>5E-05</v>
      </c>
      <c r="R133" s="230">
        <f>Q133*H133</f>
        <v>0.0011</v>
      </c>
      <c r="S133" s="230">
        <v>0</v>
      </c>
      <c r="T133" s="231">
        <f>S133*H133</f>
        <v>0</v>
      </c>
      <c r="AR133" s="24" t="s">
        <v>338</v>
      </c>
      <c r="AT133" s="24" t="s">
        <v>335</v>
      </c>
      <c r="AU133" s="24" t="s">
        <v>84</v>
      </c>
      <c r="AY133" s="24" t="s">
        <v>126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82</v>
      </c>
      <c r="BK133" s="232">
        <f>ROUND(I133*H133,2)</f>
        <v>0</v>
      </c>
      <c r="BL133" s="24" t="s">
        <v>282</v>
      </c>
      <c r="BM133" s="24" t="s">
        <v>721</v>
      </c>
    </row>
    <row r="134" spans="2:65" s="1" customFormat="1" ht="25.5" customHeight="1">
      <c r="B134" s="46"/>
      <c r="C134" s="221" t="s">
        <v>288</v>
      </c>
      <c r="D134" s="221" t="s">
        <v>129</v>
      </c>
      <c r="E134" s="222" t="s">
        <v>722</v>
      </c>
      <c r="F134" s="223" t="s">
        <v>723</v>
      </c>
      <c r="G134" s="224" t="s">
        <v>149</v>
      </c>
      <c r="H134" s="225">
        <v>60</v>
      </c>
      <c r="I134" s="226"/>
      <c r="J134" s="227">
        <f>ROUND(I134*H134,2)</f>
        <v>0</v>
      </c>
      <c r="K134" s="223" t="s">
        <v>133</v>
      </c>
      <c r="L134" s="72"/>
      <c r="M134" s="228" t="s">
        <v>21</v>
      </c>
      <c r="N134" s="229" t="s">
        <v>45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282</v>
      </c>
      <c r="AT134" s="24" t="s">
        <v>129</v>
      </c>
      <c r="AU134" s="24" t="s">
        <v>84</v>
      </c>
      <c r="AY134" s="24" t="s">
        <v>126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82</v>
      </c>
      <c r="BK134" s="232">
        <f>ROUND(I134*H134,2)</f>
        <v>0</v>
      </c>
      <c r="BL134" s="24" t="s">
        <v>282</v>
      </c>
      <c r="BM134" s="24" t="s">
        <v>724</v>
      </c>
    </row>
    <row r="135" spans="2:51" s="11" customFormat="1" ht="13.5">
      <c r="B135" s="240"/>
      <c r="C135" s="241"/>
      <c r="D135" s="233" t="s">
        <v>198</v>
      </c>
      <c r="E135" s="242" t="s">
        <v>21</v>
      </c>
      <c r="F135" s="243" t="s">
        <v>725</v>
      </c>
      <c r="G135" s="241"/>
      <c r="H135" s="244">
        <v>4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198</v>
      </c>
      <c r="AU135" s="250" t="s">
        <v>84</v>
      </c>
      <c r="AV135" s="11" t="s">
        <v>84</v>
      </c>
      <c r="AW135" s="11" t="s">
        <v>37</v>
      </c>
      <c r="AX135" s="11" t="s">
        <v>74</v>
      </c>
      <c r="AY135" s="250" t="s">
        <v>126</v>
      </c>
    </row>
    <row r="136" spans="2:51" s="11" customFormat="1" ht="13.5">
      <c r="B136" s="240"/>
      <c r="C136" s="241"/>
      <c r="D136" s="233" t="s">
        <v>198</v>
      </c>
      <c r="E136" s="242" t="s">
        <v>21</v>
      </c>
      <c r="F136" s="243" t="s">
        <v>726</v>
      </c>
      <c r="G136" s="241"/>
      <c r="H136" s="244">
        <v>6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198</v>
      </c>
      <c r="AU136" s="250" t="s">
        <v>84</v>
      </c>
      <c r="AV136" s="11" t="s">
        <v>84</v>
      </c>
      <c r="AW136" s="11" t="s">
        <v>37</v>
      </c>
      <c r="AX136" s="11" t="s">
        <v>74</v>
      </c>
      <c r="AY136" s="250" t="s">
        <v>126</v>
      </c>
    </row>
    <row r="137" spans="2:51" s="11" customFormat="1" ht="13.5">
      <c r="B137" s="240"/>
      <c r="C137" s="241"/>
      <c r="D137" s="233" t="s">
        <v>198</v>
      </c>
      <c r="E137" s="242" t="s">
        <v>21</v>
      </c>
      <c r="F137" s="243" t="s">
        <v>727</v>
      </c>
      <c r="G137" s="241"/>
      <c r="H137" s="244">
        <v>4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198</v>
      </c>
      <c r="AU137" s="250" t="s">
        <v>84</v>
      </c>
      <c r="AV137" s="11" t="s">
        <v>84</v>
      </c>
      <c r="AW137" s="11" t="s">
        <v>37</v>
      </c>
      <c r="AX137" s="11" t="s">
        <v>74</v>
      </c>
      <c r="AY137" s="250" t="s">
        <v>126</v>
      </c>
    </row>
    <row r="138" spans="2:51" s="11" customFormat="1" ht="13.5">
      <c r="B138" s="240"/>
      <c r="C138" s="241"/>
      <c r="D138" s="233" t="s">
        <v>198</v>
      </c>
      <c r="E138" s="242" t="s">
        <v>21</v>
      </c>
      <c r="F138" s="243" t="s">
        <v>728</v>
      </c>
      <c r="G138" s="241"/>
      <c r="H138" s="244">
        <v>16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198</v>
      </c>
      <c r="AU138" s="250" t="s">
        <v>84</v>
      </c>
      <c r="AV138" s="11" t="s">
        <v>84</v>
      </c>
      <c r="AW138" s="11" t="s">
        <v>37</v>
      </c>
      <c r="AX138" s="11" t="s">
        <v>74</v>
      </c>
      <c r="AY138" s="250" t="s">
        <v>126</v>
      </c>
    </row>
    <row r="139" spans="2:51" s="11" customFormat="1" ht="13.5">
      <c r="B139" s="240"/>
      <c r="C139" s="241"/>
      <c r="D139" s="233" t="s">
        <v>198</v>
      </c>
      <c r="E139" s="242" t="s">
        <v>21</v>
      </c>
      <c r="F139" s="243" t="s">
        <v>729</v>
      </c>
      <c r="G139" s="241"/>
      <c r="H139" s="244">
        <v>6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198</v>
      </c>
      <c r="AU139" s="250" t="s">
        <v>84</v>
      </c>
      <c r="AV139" s="11" t="s">
        <v>84</v>
      </c>
      <c r="AW139" s="11" t="s">
        <v>37</v>
      </c>
      <c r="AX139" s="11" t="s">
        <v>74</v>
      </c>
      <c r="AY139" s="250" t="s">
        <v>126</v>
      </c>
    </row>
    <row r="140" spans="2:51" s="11" customFormat="1" ht="13.5">
      <c r="B140" s="240"/>
      <c r="C140" s="241"/>
      <c r="D140" s="233" t="s">
        <v>198</v>
      </c>
      <c r="E140" s="242" t="s">
        <v>21</v>
      </c>
      <c r="F140" s="243" t="s">
        <v>730</v>
      </c>
      <c r="G140" s="241"/>
      <c r="H140" s="244">
        <v>16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198</v>
      </c>
      <c r="AU140" s="250" t="s">
        <v>84</v>
      </c>
      <c r="AV140" s="11" t="s">
        <v>84</v>
      </c>
      <c r="AW140" s="11" t="s">
        <v>37</v>
      </c>
      <c r="AX140" s="11" t="s">
        <v>74</v>
      </c>
      <c r="AY140" s="250" t="s">
        <v>126</v>
      </c>
    </row>
    <row r="141" spans="2:51" s="11" customFormat="1" ht="13.5">
      <c r="B141" s="240"/>
      <c r="C141" s="241"/>
      <c r="D141" s="233" t="s">
        <v>198</v>
      </c>
      <c r="E141" s="242" t="s">
        <v>21</v>
      </c>
      <c r="F141" s="243" t="s">
        <v>731</v>
      </c>
      <c r="G141" s="241"/>
      <c r="H141" s="244">
        <v>8</v>
      </c>
      <c r="I141" s="245"/>
      <c r="J141" s="241"/>
      <c r="K141" s="241"/>
      <c r="L141" s="246"/>
      <c r="M141" s="247"/>
      <c r="N141" s="248"/>
      <c r="O141" s="248"/>
      <c r="P141" s="248"/>
      <c r="Q141" s="248"/>
      <c r="R141" s="248"/>
      <c r="S141" s="248"/>
      <c r="T141" s="249"/>
      <c r="AT141" s="250" t="s">
        <v>198</v>
      </c>
      <c r="AU141" s="250" t="s">
        <v>84</v>
      </c>
      <c r="AV141" s="11" t="s">
        <v>84</v>
      </c>
      <c r="AW141" s="11" t="s">
        <v>37</v>
      </c>
      <c r="AX141" s="11" t="s">
        <v>74</v>
      </c>
      <c r="AY141" s="250" t="s">
        <v>126</v>
      </c>
    </row>
    <row r="142" spans="2:51" s="13" customFormat="1" ht="13.5">
      <c r="B142" s="262"/>
      <c r="C142" s="263"/>
      <c r="D142" s="233" t="s">
        <v>198</v>
      </c>
      <c r="E142" s="264" t="s">
        <v>21</v>
      </c>
      <c r="F142" s="265" t="s">
        <v>222</v>
      </c>
      <c r="G142" s="263"/>
      <c r="H142" s="266">
        <v>60</v>
      </c>
      <c r="I142" s="267"/>
      <c r="J142" s="263"/>
      <c r="K142" s="263"/>
      <c r="L142" s="268"/>
      <c r="M142" s="269"/>
      <c r="N142" s="270"/>
      <c r="O142" s="270"/>
      <c r="P142" s="270"/>
      <c r="Q142" s="270"/>
      <c r="R142" s="270"/>
      <c r="S142" s="270"/>
      <c r="T142" s="271"/>
      <c r="AT142" s="272" t="s">
        <v>198</v>
      </c>
      <c r="AU142" s="272" t="s">
        <v>84</v>
      </c>
      <c r="AV142" s="13" t="s">
        <v>152</v>
      </c>
      <c r="AW142" s="13" t="s">
        <v>37</v>
      </c>
      <c r="AX142" s="13" t="s">
        <v>82</v>
      </c>
      <c r="AY142" s="272" t="s">
        <v>126</v>
      </c>
    </row>
    <row r="143" spans="2:65" s="1" customFormat="1" ht="16.5" customHeight="1">
      <c r="B143" s="46"/>
      <c r="C143" s="283" t="s">
        <v>299</v>
      </c>
      <c r="D143" s="283" t="s">
        <v>335</v>
      </c>
      <c r="E143" s="284" t="s">
        <v>732</v>
      </c>
      <c r="F143" s="285" t="s">
        <v>733</v>
      </c>
      <c r="G143" s="286" t="s">
        <v>149</v>
      </c>
      <c r="H143" s="287">
        <v>60</v>
      </c>
      <c r="I143" s="288"/>
      <c r="J143" s="289">
        <f>ROUND(I143*H143,2)</f>
        <v>0</v>
      </c>
      <c r="K143" s="285" t="s">
        <v>133</v>
      </c>
      <c r="L143" s="290"/>
      <c r="M143" s="291" t="s">
        <v>21</v>
      </c>
      <c r="N143" s="292" t="s">
        <v>45</v>
      </c>
      <c r="O143" s="47"/>
      <c r="P143" s="230">
        <f>O143*H143</f>
        <v>0</v>
      </c>
      <c r="Q143" s="230">
        <v>3E-05</v>
      </c>
      <c r="R143" s="230">
        <f>Q143*H143</f>
        <v>0.0018</v>
      </c>
      <c r="S143" s="230">
        <v>0</v>
      </c>
      <c r="T143" s="231">
        <f>S143*H143</f>
        <v>0</v>
      </c>
      <c r="AR143" s="24" t="s">
        <v>338</v>
      </c>
      <c r="AT143" s="24" t="s">
        <v>335</v>
      </c>
      <c r="AU143" s="24" t="s">
        <v>84</v>
      </c>
      <c r="AY143" s="24" t="s">
        <v>126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82</v>
      </c>
      <c r="BK143" s="232">
        <f>ROUND(I143*H143,2)</f>
        <v>0</v>
      </c>
      <c r="BL143" s="24" t="s">
        <v>282</v>
      </c>
      <c r="BM143" s="24" t="s">
        <v>734</v>
      </c>
    </row>
    <row r="144" spans="2:65" s="1" customFormat="1" ht="25.5" customHeight="1">
      <c r="B144" s="46"/>
      <c r="C144" s="221" t="s">
        <v>308</v>
      </c>
      <c r="D144" s="221" t="s">
        <v>129</v>
      </c>
      <c r="E144" s="222" t="s">
        <v>735</v>
      </c>
      <c r="F144" s="223" t="s">
        <v>736</v>
      </c>
      <c r="G144" s="224" t="s">
        <v>291</v>
      </c>
      <c r="H144" s="225">
        <v>195</v>
      </c>
      <c r="I144" s="226"/>
      <c r="J144" s="227">
        <f>ROUND(I144*H144,2)</f>
        <v>0</v>
      </c>
      <c r="K144" s="223" t="s">
        <v>133</v>
      </c>
      <c r="L144" s="72"/>
      <c r="M144" s="228" t="s">
        <v>21</v>
      </c>
      <c r="N144" s="229" t="s">
        <v>45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282</v>
      </c>
      <c r="AT144" s="24" t="s">
        <v>129</v>
      </c>
      <c r="AU144" s="24" t="s">
        <v>84</v>
      </c>
      <c r="AY144" s="24" t="s">
        <v>126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82</v>
      </c>
      <c r="BK144" s="232">
        <f>ROUND(I144*H144,2)</f>
        <v>0</v>
      </c>
      <c r="BL144" s="24" t="s">
        <v>282</v>
      </c>
      <c r="BM144" s="24" t="s">
        <v>737</v>
      </c>
    </row>
    <row r="145" spans="2:51" s="11" customFormat="1" ht="13.5">
      <c r="B145" s="240"/>
      <c r="C145" s="241"/>
      <c r="D145" s="233" t="s">
        <v>198</v>
      </c>
      <c r="E145" s="242" t="s">
        <v>21</v>
      </c>
      <c r="F145" s="243" t="s">
        <v>738</v>
      </c>
      <c r="G145" s="241"/>
      <c r="H145" s="244">
        <v>15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198</v>
      </c>
      <c r="AU145" s="250" t="s">
        <v>84</v>
      </c>
      <c r="AV145" s="11" t="s">
        <v>84</v>
      </c>
      <c r="AW145" s="11" t="s">
        <v>37</v>
      </c>
      <c r="AX145" s="11" t="s">
        <v>74</v>
      </c>
      <c r="AY145" s="250" t="s">
        <v>126</v>
      </c>
    </row>
    <row r="146" spans="2:51" s="11" customFormat="1" ht="13.5">
      <c r="B146" s="240"/>
      <c r="C146" s="241"/>
      <c r="D146" s="233" t="s">
        <v>198</v>
      </c>
      <c r="E146" s="242" t="s">
        <v>21</v>
      </c>
      <c r="F146" s="243" t="s">
        <v>739</v>
      </c>
      <c r="G146" s="241"/>
      <c r="H146" s="244">
        <v>30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198</v>
      </c>
      <c r="AU146" s="250" t="s">
        <v>84</v>
      </c>
      <c r="AV146" s="11" t="s">
        <v>84</v>
      </c>
      <c r="AW146" s="11" t="s">
        <v>37</v>
      </c>
      <c r="AX146" s="11" t="s">
        <v>74</v>
      </c>
      <c r="AY146" s="250" t="s">
        <v>126</v>
      </c>
    </row>
    <row r="147" spans="2:51" s="11" customFormat="1" ht="13.5">
      <c r="B147" s="240"/>
      <c r="C147" s="241"/>
      <c r="D147" s="233" t="s">
        <v>198</v>
      </c>
      <c r="E147" s="242" t="s">
        <v>21</v>
      </c>
      <c r="F147" s="243" t="s">
        <v>740</v>
      </c>
      <c r="G147" s="241"/>
      <c r="H147" s="244">
        <v>15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198</v>
      </c>
      <c r="AU147" s="250" t="s">
        <v>84</v>
      </c>
      <c r="AV147" s="11" t="s">
        <v>84</v>
      </c>
      <c r="AW147" s="11" t="s">
        <v>37</v>
      </c>
      <c r="AX147" s="11" t="s">
        <v>74</v>
      </c>
      <c r="AY147" s="250" t="s">
        <v>126</v>
      </c>
    </row>
    <row r="148" spans="2:51" s="11" customFormat="1" ht="13.5">
      <c r="B148" s="240"/>
      <c r="C148" s="241"/>
      <c r="D148" s="233" t="s">
        <v>198</v>
      </c>
      <c r="E148" s="242" t="s">
        <v>21</v>
      </c>
      <c r="F148" s="243" t="s">
        <v>741</v>
      </c>
      <c r="G148" s="241"/>
      <c r="H148" s="244">
        <v>45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198</v>
      </c>
      <c r="AU148" s="250" t="s">
        <v>84</v>
      </c>
      <c r="AV148" s="11" t="s">
        <v>84</v>
      </c>
      <c r="AW148" s="11" t="s">
        <v>37</v>
      </c>
      <c r="AX148" s="11" t="s">
        <v>74</v>
      </c>
      <c r="AY148" s="250" t="s">
        <v>126</v>
      </c>
    </row>
    <row r="149" spans="2:51" s="11" customFormat="1" ht="13.5">
      <c r="B149" s="240"/>
      <c r="C149" s="241"/>
      <c r="D149" s="233" t="s">
        <v>198</v>
      </c>
      <c r="E149" s="242" t="s">
        <v>21</v>
      </c>
      <c r="F149" s="243" t="s">
        <v>742</v>
      </c>
      <c r="G149" s="241"/>
      <c r="H149" s="244">
        <v>15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198</v>
      </c>
      <c r="AU149" s="250" t="s">
        <v>84</v>
      </c>
      <c r="AV149" s="11" t="s">
        <v>84</v>
      </c>
      <c r="AW149" s="11" t="s">
        <v>37</v>
      </c>
      <c r="AX149" s="11" t="s">
        <v>74</v>
      </c>
      <c r="AY149" s="250" t="s">
        <v>126</v>
      </c>
    </row>
    <row r="150" spans="2:51" s="11" customFormat="1" ht="13.5">
      <c r="B150" s="240"/>
      <c r="C150" s="241"/>
      <c r="D150" s="233" t="s">
        <v>198</v>
      </c>
      <c r="E150" s="242" t="s">
        <v>21</v>
      </c>
      <c r="F150" s="243" t="s">
        <v>743</v>
      </c>
      <c r="G150" s="241"/>
      <c r="H150" s="244">
        <v>45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198</v>
      </c>
      <c r="AU150" s="250" t="s">
        <v>84</v>
      </c>
      <c r="AV150" s="11" t="s">
        <v>84</v>
      </c>
      <c r="AW150" s="11" t="s">
        <v>37</v>
      </c>
      <c r="AX150" s="11" t="s">
        <v>74</v>
      </c>
      <c r="AY150" s="250" t="s">
        <v>126</v>
      </c>
    </row>
    <row r="151" spans="2:51" s="11" customFormat="1" ht="13.5">
      <c r="B151" s="240"/>
      <c r="C151" s="241"/>
      <c r="D151" s="233" t="s">
        <v>198</v>
      </c>
      <c r="E151" s="242" t="s">
        <v>21</v>
      </c>
      <c r="F151" s="243" t="s">
        <v>744</v>
      </c>
      <c r="G151" s="241"/>
      <c r="H151" s="244">
        <v>30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198</v>
      </c>
      <c r="AU151" s="250" t="s">
        <v>84</v>
      </c>
      <c r="AV151" s="11" t="s">
        <v>84</v>
      </c>
      <c r="AW151" s="11" t="s">
        <v>37</v>
      </c>
      <c r="AX151" s="11" t="s">
        <v>74</v>
      </c>
      <c r="AY151" s="250" t="s">
        <v>126</v>
      </c>
    </row>
    <row r="152" spans="2:51" s="13" customFormat="1" ht="13.5">
      <c r="B152" s="262"/>
      <c r="C152" s="263"/>
      <c r="D152" s="233" t="s">
        <v>198</v>
      </c>
      <c r="E152" s="264" t="s">
        <v>21</v>
      </c>
      <c r="F152" s="265" t="s">
        <v>222</v>
      </c>
      <c r="G152" s="263"/>
      <c r="H152" s="266">
        <v>195</v>
      </c>
      <c r="I152" s="267"/>
      <c r="J152" s="263"/>
      <c r="K152" s="263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198</v>
      </c>
      <c r="AU152" s="272" t="s">
        <v>84</v>
      </c>
      <c r="AV152" s="13" t="s">
        <v>152</v>
      </c>
      <c r="AW152" s="13" t="s">
        <v>37</v>
      </c>
      <c r="AX152" s="13" t="s">
        <v>82</v>
      </c>
      <c r="AY152" s="272" t="s">
        <v>126</v>
      </c>
    </row>
    <row r="153" spans="2:65" s="1" customFormat="1" ht="16.5" customHeight="1">
      <c r="B153" s="46"/>
      <c r="C153" s="283" t="s">
        <v>317</v>
      </c>
      <c r="D153" s="283" t="s">
        <v>335</v>
      </c>
      <c r="E153" s="284" t="s">
        <v>745</v>
      </c>
      <c r="F153" s="285" t="s">
        <v>746</v>
      </c>
      <c r="G153" s="286" t="s">
        <v>291</v>
      </c>
      <c r="H153" s="287">
        <v>198.9</v>
      </c>
      <c r="I153" s="288"/>
      <c r="J153" s="289">
        <f>ROUND(I153*H153,2)</f>
        <v>0</v>
      </c>
      <c r="K153" s="285" t="s">
        <v>133</v>
      </c>
      <c r="L153" s="290"/>
      <c r="M153" s="291" t="s">
        <v>21</v>
      </c>
      <c r="N153" s="292" t="s">
        <v>45</v>
      </c>
      <c r="O153" s="47"/>
      <c r="P153" s="230">
        <f>O153*H153</f>
        <v>0</v>
      </c>
      <c r="Q153" s="230">
        <v>0.00017</v>
      </c>
      <c r="R153" s="230">
        <f>Q153*H153</f>
        <v>0.033813</v>
      </c>
      <c r="S153" s="230">
        <v>0</v>
      </c>
      <c r="T153" s="231">
        <f>S153*H153</f>
        <v>0</v>
      </c>
      <c r="AR153" s="24" t="s">
        <v>338</v>
      </c>
      <c r="AT153" s="24" t="s">
        <v>335</v>
      </c>
      <c r="AU153" s="24" t="s">
        <v>84</v>
      </c>
      <c r="AY153" s="24" t="s">
        <v>126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82</v>
      </c>
      <c r="BK153" s="232">
        <f>ROUND(I153*H153,2)</f>
        <v>0</v>
      </c>
      <c r="BL153" s="24" t="s">
        <v>282</v>
      </c>
      <c r="BM153" s="24" t="s">
        <v>747</v>
      </c>
    </row>
    <row r="154" spans="2:51" s="11" customFormat="1" ht="13.5">
      <c r="B154" s="240"/>
      <c r="C154" s="241"/>
      <c r="D154" s="233" t="s">
        <v>198</v>
      </c>
      <c r="E154" s="241"/>
      <c r="F154" s="243" t="s">
        <v>748</v>
      </c>
      <c r="G154" s="241"/>
      <c r="H154" s="244">
        <v>198.9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198</v>
      </c>
      <c r="AU154" s="250" t="s">
        <v>84</v>
      </c>
      <c r="AV154" s="11" t="s">
        <v>84</v>
      </c>
      <c r="AW154" s="11" t="s">
        <v>6</v>
      </c>
      <c r="AX154" s="11" t="s">
        <v>82</v>
      </c>
      <c r="AY154" s="250" t="s">
        <v>126</v>
      </c>
    </row>
    <row r="155" spans="2:65" s="1" customFormat="1" ht="25.5" customHeight="1">
      <c r="B155" s="46"/>
      <c r="C155" s="221" t="s">
        <v>9</v>
      </c>
      <c r="D155" s="221" t="s">
        <v>129</v>
      </c>
      <c r="E155" s="222" t="s">
        <v>749</v>
      </c>
      <c r="F155" s="223" t="s">
        <v>750</v>
      </c>
      <c r="G155" s="224" t="s">
        <v>291</v>
      </c>
      <c r="H155" s="225">
        <v>20</v>
      </c>
      <c r="I155" s="226"/>
      <c r="J155" s="227">
        <f>ROUND(I155*H155,2)</f>
        <v>0</v>
      </c>
      <c r="K155" s="223" t="s">
        <v>133</v>
      </c>
      <c r="L155" s="72"/>
      <c r="M155" s="228" t="s">
        <v>21</v>
      </c>
      <c r="N155" s="229" t="s">
        <v>45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282</v>
      </c>
      <c r="AT155" s="24" t="s">
        <v>129</v>
      </c>
      <c r="AU155" s="24" t="s">
        <v>84</v>
      </c>
      <c r="AY155" s="24" t="s">
        <v>126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82</v>
      </c>
      <c r="BK155" s="232">
        <f>ROUND(I155*H155,2)</f>
        <v>0</v>
      </c>
      <c r="BL155" s="24" t="s">
        <v>282</v>
      </c>
      <c r="BM155" s="24" t="s">
        <v>751</v>
      </c>
    </row>
    <row r="156" spans="2:65" s="1" customFormat="1" ht="16.5" customHeight="1">
      <c r="B156" s="46"/>
      <c r="C156" s="283" t="s">
        <v>334</v>
      </c>
      <c r="D156" s="283" t="s">
        <v>335</v>
      </c>
      <c r="E156" s="284" t="s">
        <v>752</v>
      </c>
      <c r="F156" s="285" t="s">
        <v>753</v>
      </c>
      <c r="G156" s="286" t="s">
        <v>291</v>
      </c>
      <c r="H156" s="287">
        <v>20.4</v>
      </c>
      <c r="I156" s="288"/>
      <c r="J156" s="289">
        <f>ROUND(I156*H156,2)</f>
        <v>0</v>
      </c>
      <c r="K156" s="285" t="s">
        <v>133</v>
      </c>
      <c r="L156" s="290"/>
      <c r="M156" s="291" t="s">
        <v>21</v>
      </c>
      <c r="N156" s="292" t="s">
        <v>45</v>
      </c>
      <c r="O156" s="47"/>
      <c r="P156" s="230">
        <f>O156*H156</f>
        <v>0</v>
      </c>
      <c r="Q156" s="230">
        <v>0.00034</v>
      </c>
      <c r="R156" s="230">
        <f>Q156*H156</f>
        <v>0.006936</v>
      </c>
      <c r="S156" s="230">
        <v>0</v>
      </c>
      <c r="T156" s="231">
        <f>S156*H156</f>
        <v>0</v>
      </c>
      <c r="AR156" s="24" t="s">
        <v>338</v>
      </c>
      <c r="AT156" s="24" t="s">
        <v>335</v>
      </c>
      <c r="AU156" s="24" t="s">
        <v>84</v>
      </c>
      <c r="AY156" s="24" t="s">
        <v>126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82</v>
      </c>
      <c r="BK156" s="232">
        <f>ROUND(I156*H156,2)</f>
        <v>0</v>
      </c>
      <c r="BL156" s="24" t="s">
        <v>282</v>
      </c>
      <c r="BM156" s="24" t="s">
        <v>754</v>
      </c>
    </row>
    <row r="157" spans="2:51" s="11" customFormat="1" ht="13.5">
      <c r="B157" s="240"/>
      <c r="C157" s="241"/>
      <c r="D157" s="233" t="s">
        <v>198</v>
      </c>
      <c r="E157" s="241"/>
      <c r="F157" s="243" t="s">
        <v>755</v>
      </c>
      <c r="G157" s="241"/>
      <c r="H157" s="244">
        <v>20.4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198</v>
      </c>
      <c r="AU157" s="250" t="s">
        <v>84</v>
      </c>
      <c r="AV157" s="11" t="s">
        <v>84</v>
      </c>
      <c r="AW157" s="11" t="s">
        <v>6</v>
      </c>
      <c r="AX157" s="11" t="s">
        <v>82</v>
      </c>
      <c r="AY157" s="250" t="s">
        <v>126</v>
      </c>
    </row>
    <row r="158" spans="2:65" s="1" customFormat="1" ht="25.5" customHeight="1">
      <c r="B158" s="46"/>
      <c r="C158" s="221" t="s">
        <v>341</v>
      </c>
      <c r="D158" s="221" t="s">
        <v>129</v>
      </c>
      <c r="E158" s="222" t="s">
        <v>756</v>
      </c>
      <c r="F158" s="223" t="s">
        <v>757</v>
      </c>
      <c r="G158" s="224" t="s">
        <v>291</v>
      </c>
      <c r="H158" s="225">
        <v>65</v>
      </c>
      <c r="I158" s="226"/>
      <c r="J158" s="227">
        <f>ROUND(I158*H158,2)</f>
        <v>0</v>
      </c>
      <c r="K158" s="223" t="s">
        <v>133</v>
      </c>
      <c r="L158" s="72"/>
      <c r="M158" s="228" t="s">
        <v>21</v>
      </c>
      <c r="N158" s="229" t="s">
        <v>45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282</v>
      </c>
      <c r="AT158" s="24" t="s">
        <v>129</v>
      </c>
      <c r="AU158" s="24" t="s">
        <v>84</v>
      </c>
      <c r="AY158" s="24" t="s">
        <v>126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82</v>
      </c>
      <c r="BK158" s="232">
        <f>ROUND(I158*H158,2)</f>
        <v>0</v>
      </c>
      <c r="BL158" s="24" t="s">
        <v>282</v>
      </c>
      <c r="BM158" s="24" t="s">
        <v>758</v>
      </c>
    </row>
    <row r="159" spans="2:51" s="11" customFormat="1" ht="13.5">
      <c r="B159" s="240"/>
      <c r="C159" s="241"/>
      <c r="D159" s="233" t="s">
        <v>198</v>
      </c>
      <c r="E159" s="242" t="s">
        <v>21</v>
      </c>
      <c r="F159" s="243" t="s">
        <v>480</v>
      </c>
      <c r="G159" s="241"/>
      <c r="H159" s="244">
        <v>5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198</v>
      </c>
      <c r="AU159" s="250" t="s">
        <v>84</v>
      </c>
      <c r="AV159" s="11" t="s">
        <v>84</v>
      </c>
      <c r="AW159" s="11" t="s">
        <v>37</v>
      </c>
      <c r="AX159" s="11" t="s">
        <v>74</v>
      </c>
      <c r="AY159" s="250" t="s">
        <v>126</v>
      </c>
    </row>
    <row r="160" spans="2:51" s="11" customFormat="1" ht="13.5">
      <c r="B160" s="240"/>
      <c r="C160" s="241"/>
      <c r="D160" s="233" t="s">
        <v>198</v>
      </c>
      <c r="E160" s="242" t="s">
        <v>21</v>
      </c>
      <c r="F160" s="243" t="s">
        <v>704</v>
      </c>
      <c r="G160" s="241"/>
      <c r="H160" s="244">
        <v>10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198</v>
      </c>
      <c r="AU160" s="250" t="s">
        <v>84</v>
      </c>
      <c r="AV160" s="11" t="s">
        <v>84</v>
      </c>
      <c r="AW160" s="11" t="s">
        <v>37</v>
      </c>
      <c r="AX160" s="11" t="s">
        <v>74</v>
      </c>
      <c r="AY160" s="250" t="s">
        <v>126</v>
      </c>
    </row>
    <row r="161" spans="2:51" s="11" customFormat="1" ht="13.5">
      <c r="B161" s="240"/>
      <c r="C161" s="241"/>
      <c r="D161" s="233" t="s">
        <v>198</v>
      </c>
      <c r="E161" s="242" t="s">
        <v>21</v>
      </c>
      <c r="F161" s="243" t="s">
        <v>482</v>
      </c>
      <c r="G161" s="241"/>
      <c r="H161" s="244">
        <v>5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198</v>
      </c>
      <c r="AU161" s="250" t="s">
        <v>84</v>
      </c>
      <c r="AV161" s="11" t="s">
        <v>84</v>
      </c>
      <c r="AW161" s="11" t="s">
        <v>37</v>
      </c>
      <c r="AX161" s="11" t="s">
        <v>74</v>
      </c>
      <c r="AY161" s="250" t="s">
        <v>126</v>
      </c>
    </row>
    <row r="162" spans="2:51" s="11" customFormat="1" ht="13.5">
      <c r="B162" s="240"/>
      <c r="C162" s="241"/>
      <c r="D162" s="233" t="s">
        <v>198</v>
      </c>
      <c r="E162" s="242" t="s">
        <v>21</v>
      </c>
      <c r="F162" s="243" t="s">
        <v>705</v>
      </c>
      <c r="G162" s="241"/>
      <c r="H162" s="244">
        <v>15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198</v>
      </c>
      <c r="AU162" s="250" t="s">
        <v>84</v>
      </c>
      <c r="AV162" s="11" t="s">
        <v>84</v>
      </c>
      <c r="AW162" s="11" t="s">
        <v>37</v>
      </c>
      <c r="AX162" s="11" t="s">
        <v>74</v>
      </c>
      <c r="AY162" s="250" t="s">
        <v>126</v>
      </c>
    </row>
    <row r="163" spans="2:51" s="11" customFormat="1" ht="13.5">
      <c r="B163" s="240"/>
      <c r="C163" s="241"/>
      <c r="D163" s="233" t="s">
        <v>198</v>
      </c>
      <c r="E163" s="242" t="s">
        <v>21</v>
      </c>
      <c r="F163" s="243" t="s">
        <v>484</v>
      </c>
      <c r="G163" s="241"/>
      <c r="H163" s="244">
        <v>5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198</v>
      </c>
      <c r="AU163" s="250" t="s">
        <v>84</v>
      </c>
      <c r="AV163" s="11" t="s">
        <v>84</v>
      </c>
      <c r="AW163" s="11" t="s">
        <v>37</v>
      </c>
      <c r="AX163" s="11" t="s">
        <v>74</v>
      </c>
      <c r="AY163" s="250" t="s">
        <v>126</v>
      </c>
    </row>
    <row r="164" spans="2:51" s="11" customFormat="1" ht="13.5">
      <c r="B164" s="240"/>
      <c r="C164" s="241"/>
      <c r="D164" s="233" t="s">
        <v>198</v>
      </c>
      <c r="E164" s="242" t="s">
        <v>21</v>
      </c>
      <c r="F164" s="243" t="s">
        <v>706</v>
      </c>
      <c r="G164" s="241"/>
      <c r="H164" s="244">
        <v>15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198</v>
      </c>
      <c r="AU164" s="250" t="s">
        <v>84</v>
      </c>
      <c r="AV164" s="11" t="s">
        <v>84</v>
      </c>
      <c r="AW164" s="11" t="s">
        <v>37</v>
      </c>
      <c r="AX164" s="11" t="s">
        <v>74</v>
      </c>
      <c r="AY164" s="250" t="s">
        <v>126</v>
      </c>
    </row>
    <row r="165" spans="2:51" s="11" customFormat="1" ht="13.5">
      <c r="B165" s="240"/>
      <c r="C165" s="241"/>
      <c r="D165" s="233" t="s">
        <v>198</v>
      </c>
      <c r="E165" s="242" t="s">
        <v>21</v>
      </c>
      <c r="F165" s="243" t="s">
        <v>707</v>
      </c>
      <c r="G165" s="241"/>
      <c r="H165" s="244">
        <v>10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198</v>
      </c>
      <c r="AU165" s="250" t="s">
        <v>84</v>
      </c>
      <c r="AV165" s="11" t="s">
        <v>84</v>
      </c>
      <c r="AW165" s="11" t="s">
        <v>37</v>
      </c>
      <c r="AX165" s="11" t="s">
        <v>74</v>
      </c>
      <c r="AY165" s="250" t="s">
        <v>126</v>
      </c>
    </row>
    <row r="166" spans="2:51" s="13" customFormat="1" ht="13.5">
      <c r="B166" s="262"/>
      <c r="C166" s="263"/>
      <c r="D166" s="233" t="s">
        <v>198</v>
      </c>
      <c r="E166" s="264" t="s">
        <v>21</v>
      </c>
      <c r="F166" s="265" t="s">
        <v>222</v>
      </c>
      <c r="G166" s="263"/>
      <c r="H166" s="266">
        <v>65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AT166" s="272" t="s">
        <v>198</v>
      </c>
      <c r="AU166" s="272" t="s">
        <v>84</v>
      </c>
      <c r="AV166" s="13" t="s">
        <v>152</v>
      </c>
      <c r="AW166" s="13" t="s">
        <v>37</v>
      </c>
      <c r="AX166" s="13" t="s">
        <v>82</v>
      </c>
      <c r="AY166" s="272" t="s">
        <v>126</v>
      </c>
    </row>
    <row r="167" spans="2:65" s="1" customFormat="1" ht="16.5" customHeight="1">
      <c r="B167" s="46"/>
      <c r="C167" s="283" t="s">
        <v>350</v>
      </c>
      <c r="D167" s="283" t="s">
        <v>335</v>
      </c>
      <c r="E167" s="284" t="s">
        <v>745</v>
      </c>
      <c r="F167" s="285" t="s">
        <v>746</v>
      </c>
      <c r="G167" s="286" t="s">
        <v>291</v>
      </c>
      <c r="H167" s="287">
        <v>66.3</v>
      </c>
      <c r="I167" s="288"/>
      <c r="J167" s="289">
        <f>ROUND(I167*H167,2)</f>
        <v>0</v>
      </c>
      <c r="K167" s="285" t="s">
        <v>133</v>
      </c>
      <c r="L167" s="290"/>
      <c r="M167" s="291" t="s">
        <v>21</v>
      </c>
      <c r="N167" s="292" t="s">
        <v>45</v>
      </c>
      <c r="O167" s="47"/>
      <c r="P167" s="230">
        <f>O167*H167</f>
        <v>0</v>
      </c>
      <c r="Q167" s="230">
        <v>0.00017</v>
      </c>
      <c r="R167" s="230">
        <f>Q167*H167</f>
        <v>0.011271</v>
      </c>
      <c r="S167" s="230">
        <v>0</v>
      </c>
      <c r="T167" s="231">
        <f>S167*H167</f>
        <v>0</v>
      </c>
      <c r="AR167" s="24" t="s">
        <v>338</v>
      </c>
      <c r="AT167" s="24" t="s">
        <v>335</v>
      </c>
      <c r="AU167" s="24" t="s">
        <v>84</v>
      </c>
      <c r="AY167" s="24" t="s">
        <v>126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82</v>
      </c>
      <c r="BK167" s="232">
        <f>ROUND(I167*H167,2)</f>
        <v>0</v>
      </c>
      <c r="BL167" s="24" t="s">
        <v>282</v>
      </c>
      <c r="BM167" s="24" t="s">
        <v>759</v>
      </c>
    </row>
    <row r="168" spans="2:51" s="11" customFormat="1" ht="13.5">
      <c r="B168" s="240"/>
      <c r="C168" s="241"/>
      <c r="D168" s="233" t="s">
        <v>198</v>
      </c>
      <c r="E168" s="241"/>
      <c r="F168" s="243" t="s">
        <v>760</v>
      </c>
      <c r="G168" s="241"/>
      <c r="H168" s="244">
        <v>66.3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198</v>
      </c>
      <c r="AU168" s="250" t="s">
        <v>84</v>
      </c>
      <c r="AV168" s="11" t="s">
        <v>84</v>
      </c>
      <c r="AW168" s="11" t="s">
        <v>6</v>
      </c>
      <c r="AX168" s="11" t="s">
        <v>82</v>
      </c>
      <c r="AY168" s="250" t="s">
        <v>126</v>
      </c>
    </row>
    <row r="169" spans="2:65" s="1" customFormat="1" ht="25.5" customHeight="1">
      <c r="B169" s="46"/>
      <c r="C169" s="221" t="s">
        <v>353</v>
      </c>
      <c r="D169" s="221" t="s">
        <v>129</v>
      </c>
      <c r="E169" s="222" t="s">
        <v>761</v>
      </c>
      <c r="F169" s="223" t="s">
        <v>762</v>
      </c>
      <c r="G169" s="224" t="s">
        <v>149</v>
      </c>
      <c r="H169" s="225">
        <v>1</v>
      </c>
      <c r="I169" s="226"/>
      <c r="J169" s="227">
        <f>ROUND(I169*H169,2)</f>
        <v>0</v>
      </c>
      <c r="K169" s="223" t="s">
        <v>133</v>
      </c>
      <c r="L169" s="72"/>
      <c r="M169" s="228" t="s">
        <v>21</v>
      </c>
      <c r="N169" s="229" t="s">
        <v>45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282</v>
      </c>
      <c r="AT169" s="24" t="s">
        <v>129</v>
      </c>
      <c r="AU169" s="24" t="s">
        <v>84</v>
      </c>
      <c r="AY169" s="24" t="s">
        <v>126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82</v>
      </c>
      <c r="BK169" s="232">
        <f>ROUND(I169*H169,2)</f>
        <v>0</v>
      </c>
      <c r="BL169" s="24" t="s">
        <v>282</v>
      </c>
      <c r="BM169" s="24" t="s">
        <v>763</v>
      </c>
    </row>
    <row r="170" spans="2:65" s="1" customFormat="1" ht="25.5" customHeight="1">
      <c r="B170" s="46"/>
      <c r="C170" s="283" t="s">
        <v>362</v>
      </c>
      <c r="D170" s="283" t="s">
        <v>335</v>
      </c>
      <c r="E170" s="284" t="s">
        <v>764</v>
      </c>
      <c r="F170" s="285" t="s">
        <v>765</v>
      </c>
      <c r="G170" s="286" t="s">
        <v>149</v>
      </c>
      <c r="H170" s="287">
        <v>1</v>
      </c>
      <c r="I170" s="288"/>
      <c r="J170" s="289">
        <f>ROUND(I170*H170,2)</f>
        <v>0</v>
      </c>
      <c r="K170" s="285" t="s">
        <v>133</v>
      </c>
      <c r="L170" s="290"/>
      <c r="M170" s="291" t="s">
        <v>21</v>
      </c>
      <c r="N170" s="292" t="s">
        <v>45</v>
      </c>
      <c r="O170" s="47"/>
      <c r="P170" s="230">
        <f>O170*H170</f>
        <v>0</v>
      </c>
      <c r="Q170" s="230">
        <v>0.00095</v>
      </c>
      <c r="R170" s="230">
        <f>Q170*H170</f>
        <v>0.00095</v>
      </c>
      <c r="S170" s="230">
        <v>0</v>
      </c>
      <c r="T170" s="231">
        <f>S170*H170</f>
        <v>0</v>
      </c>
      <c r="AR170" s="24" t="s">
        <v>338</v>
      </c>
      <c r="AT170" s="24" t="s">
        <v>335</v>
      </c>
      <c r="AU170" s="24" t="s">
        <v>84</v>
      </c>
      <c r="AY170" s="24" t="s">
        <v>126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82</v>
      </c>
      <c r="BK170" s="232">
        <f>ROUND(I170*H170,2)</f>
        <v>0</v>
      </c>
      <c r="BL170" s="24" t="s">
        <v>282</v>
      </c>
      <c r="BM170" s="24" t="s">
        <v>766</v>
      </c>
    </row>
    <row r="171" spans="2:65" s="1" customFormat="1" ht="25.5" customHeight="1">
      <c r="B171" s="46"/>
      <c r="C171" s="221" t="s">
        <v>365</v>
      </c>
      <c r="D171" s="221" t="s">
        <v>129</v>
      </c>
      <c r="E171" s="222" t="s">
        <v>767</v>
      </c>
      <c r="F171" s="223" t="s">
        <v>768</v>
      </c>
      <c r="G171" s="224" t="s">
        <v>149</v>
      </c>
      <c r="H171" s="225">
        <v>2</v>
      </c>
      <c r="I171" s="226"/>
      <c r="J171" s="227">
        <f>ROUND(I171*H171,2)</f>
        <v>0</v>
      </c>
      <c r="K171" s="223" t="s">
        <v>133</v>
      </c>
      <c r="L171" s="72"/>
      <c r="M171" s="228" t="s">
        <v>21</v>
      </c>
      <c r="N171" s="229" t="s">
        <v>45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282</v>
      </c>
      <c r="AT171" s="24" t="s">
        <v>129</v>
      </c>
      <c r="AU171" s="24" t="s">
        <v>84</v>
      </c>
      <c r="AY171" s="24" t="s">
        <v>126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82</v>
      </c>
      <c r="BK171" s="232">
        <f>ROUND(I171*H171,2)</f>
        <v>0</v>
      </c>
      <c r="BL171" s="24" t="s">
        <v>282</v>
      </c>
      <c r="BM171" s="24" t="s">
        <v>769</v>
      </c>
    </row>
    <row r="172" spans="2:51" s="11" customFormat="1" ht="13.5">
      <c r="B172" s="240"/>
      <c r="C172" s="241"/>
      <c r="D172" s="233" t="s">
        <v>198</v>
      </c>
      <c r="E172" s="242" t="s">
        <v>21</v>
      </c>
      <c r="F172" s="243" t="s">
        <v>718</v>
      </c>
      <c r="G172" s="241"/>
      <c r="H172" s="244">
        <v>2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198</v>
      </c>
      <c r="AU172" s="250" t="s">
        <v>84</v>
      </c>
      <c r="AV172" s="11" t="s">
        <v>84</v>
      </c>
      <c r="AW172" s="11" t="s">
        <v>37</v>
      </c>
      <c r="AX172" s="11" t="s">
        <v>74</v>
      </c>
      <c r="AY172" s="250" t="s">
        <v>126</v>
      </c>
    </row>
    <row r="173" spans="2:51" s="13" customFormat="1" ht="13.5">
      <c r="B173" s="262"/>
      <c r="C173" s="263"/>
      <c r="D173" s="233" t="s">
        <v>198</v>
      </c>
      <c r="E173" s="264" t="s">
        <v>21</v>
      </c>
      <c r="F173" s="265" t="s">
        <v>222</v>
      </c>
      <c r="G173" s="263"/>
      <c r="H173" s="266">
        <v>2</v>
      </c>
      <c r="I173" s="267"/>
      <c r="J173" s="263"/>
      <c r="K173" s="263"/>
      <c r="L173" s="268"/>
      <c r="M173" s="269"/>
      <c r="N173" s="270"/>
      <c r="O173" s="270"/>
      <c r="P173" s="270"/>
      <c r="Q173" s="270"/>
      <c r="R173" s="270"/>
      <c r="S173" s="270"/>
      <c r="T173" s="271"/>
      <c r="AT173" s="272" t="s">
        <v>198</v>
      </c>
      <c r="AU173" s="272" t="s">
        <v>84</v>
      </c>
      <c r="AV173" s="13" t="s">
        <v>152</v>
      </c>
      <c r="AW173" s="13" t="s">
        <v>37</v>
      </c>
      <c r="AX173" s="13" t="s">
        <v>82</v>
      </c>
      <c r="AY173" s="272" t="s">
        <v>126</v>
      </c>
    </row>
    <row r="174" spans="2:65" s="1" customFormat="1" ht="16.5" customHeight="1">
      <c r="B174" s="46"/>
      <c r="C174" s="283" t="s">
        <v>369</v>
      </c>
      <c r="D174" s="283" t="s">
        <v>335</v>
      </c>
      <c r="E174" s="284" t="s">
        <v>770</v>
      </c>
      <c r="F174" s="285" t="s">
        <v>771</v>
      </c>
      <c r="G174" s="286" t="s">
        <v>149</v>
      </c>
      <c r="H174" s="287">
        <v>2</v>
      </c>
      <c r="I174" s="288"/>
      <c r="J174" s="289">
        <f>ROUND(I174*H174,2)</f>
        <v>0</v>
      </c>
      <c r="K174" s="285" t="s">
        <v>21</v>
      </c>
      <c r="L174" s="290"/>
      <c r="M174" s="291" t="s">
        <v>21</v>
      </c>
      <c r="N174" s="292" t="s">
        <v>45</v>
      </c>
      <c r="O174" s="47"/>
      <c r="P174" s="230">
        <f>O174*H174</f>
        <v>0</v>
      </c>
      <c r="Q174" s="230">
        <v>5E-05</v>
      </c>
      <c r="R174" s="230">
        <f>Q174*H174</f>
        <v>0.0001</v>
      </c>
      <c r="S174" s="230">
        <v>0</v>
      </c>
      <c r="T174" s="231">
        <f>S174*H174</f>
        <v>0</v>
      </c>
      <c r="AR174" s="24" t="s">
        <v>338</v>
      </c>
      <c r="AT174" s="24" t="s">
        <v>335</v>
      </c>
      <c r="AU174" s="24" t="s">
        <v>84</v>
      </c>
      <c r="AY174" s="24" t="s">
        <v>126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82</v>
      </c>
      <c r="BK174" s="232">
        <f>ROUND(I174*H174,2)</f>
        <v>0</v>
      </c>
      <c r="BL174" s="24" t="s">
        <v>282</v>
      </c>
      <c r="BM174" s="24" t="s">
        <v>772</v>
      </c>
    </row>
    <row r="175" spans="2:65" s="1" customFormat="1" ht="38.25" customHeight="1">
      <c r="B175" s="46"/>
      <c r="C175" s="221" t="s">
        <v>373</v>
      </c>
      <c r="D175" s="221" t="s">
        <v>129</v>
      </c>
      <c r="E175" s="222" t="s">
        <v>773</v>
      </c>
      <c r="F175" s="223" t="s">
        <v>774</v>
      </c>
      <c r="G175" s="224" t="s">
        <v>149</v>
      </c>
      <c r="H175" s="225">
        <v>58</v>
      </c>
      <c r="I175" s="226"/>
      <c r="J175" s="227">
        <f>ROUND(I175*H175,2)</f>
        <v>0</v>
      </c>
      <c r="K175" s="223" t="s">
        <v>133</v>
      </c>
      <c r="L175" s="72"/>
      <c r="M175" s="228" t="s">
        <v>21</v>
      </c>
      <c r="N175" s="229" t="s">
        <v>45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282</v>
      </c>
      <c r="AT175" s="24" t="s">
        <v>129</v>
      </c>
      <c r="AU175" s="24" t="s">
        <v>84</v>
      </c>
      <c r="AY175" s="24" t="s">
        <v>126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82</v>
      </c>
      <c r="BK175" s="232">
        <f>ROUND(I175*H175,2)</f>
        <v>0</v>
      </c>
      <c r="BL175" s="24" t="s">
        <v>282</v>
      </c>
      <c r="BM175" s="24" t="s">
        <v>775</v>
      </c>
    </row>
    <row r="176" spans="2:51" s="11" customFormat="1" ht="13.5">
      <c r="B176" s="240"/>
      <c r="C176" s="241"/>
      <c r="D176" s="233" t="s">
        <v>198</v>
      </c>
      <c r="E176" s="242" t="s">
        <v>21</v>
      </c>
      <c r="F176" s="243" t="s">
        <v>725</v>
      </c>
      <c r="G176" s="241"/>
      <c r="H176" s="244">
        <v>4</v>
      </c>
      <c r="I176" s="245"/>
      <c r="J176" s="241"/>
      <c r="K176" s="241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198</v>
      </c>
      <c r="AU176" s="250" t="s">
        <v>84</v>
      </c>
      <c r="AV176" s="11" t="s">
        <v>84</v>
      </c>
      <c r="AW176" s="11" t="s">
        <v>37</v>
      </c>
      <c r="AX176" s="11" t="s">
        <v>74</v>
      </c>
      <c r="AY176" s="250" t="s">
        <v>126</v>
      </c>
    </row>
    <row r="177" spans="2:51" s="11" customFormat="1" ht="13.5">
      <c r="B177" s="240"/>
      <c r="C177" s="241"/>
      <c r="D177" s="233" t="s">
        <v>198</v>
      </c>
      <c r="E177" s="242" t="s">
        <v>21</v>
      </c>
      <c r="F177" s="243" t="s">
        <v>726</v>
      </c>
      <c r="G177" s="241"/>
      <c r="H177" s="244">
        <v>6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AT177" s="250" t="s">
        <v>198</v>
      </c>
      <c r="AU177" s="250" t="s">
        <v>84</v>
      </c>
      <c r="AV177" s="11" t="s">
        <v>84</v>
      </c>
      <c r="AW177" s="11" t="s">
        <v>37</v>
      </c>
      <c r="AX177" s="11" t="s">
        <v>74</v>
      </c>
      <c r="AY177" s="250" t="s">
        <v>126</v>
      </c>
    </row>
    <row r="178" spans="2:51" s="11" customFormat="1" ht="13.5">
      <c r="B178" s="240"/>
      <c r="C178" s="241"/>
      <c r="D178" s="233" t="s">
        <v>198</v>
      </c>
      <c r="E178" s="242" t="s">
        <v>21</v>
      </c>
      <c r="F178" s="243" t="s">
        <v>727</v>
      </c>
      <c r="G178" s="241"/>
      <c r="H178" s="244">
        <v>4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198</v>
      </c>
      <c r="AU178" s="250" t="s">
        <v>84</v>
      </c>
      <c r="AV178" s="11" t="s">
        <v>84</v>
      </c>
      <c r="AW178" s="11" t="s">
        <v>37</v>
      </c>
      <c r="AX178" s="11" t="s">
        <v>74</v>
      </c>
      <c r="AY178" s="250" t="s">
        <v>126</v>
      </c>
    </row>
    <row r="179" spans="2:51" s="11" customFormat="1" ht="13.5">
      <c r="B179" s="240"/>
      <c r="C179" s="241"/>
      <c r="D179" s="233" t="s">
        <v>198</v>
      </c>
      <c r="E179" s="242" t="s">
        <v>21</v>
      </c>
      <c r="F179" s="243" t="s">
        <v>728</v>
      </c>
      <c r="G179" s="241"/>
      <c r="H179" s="244">
        <v>16</v>
      </c>
      <c r="I179" s="245"/>
      <c r="J179" s="241"/>
      <c r="K179" s="241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198</v>
      </c>
      <c r="AU179" s="250" t="s">
        <v>84</v>
      </c>
      <c r="AV179" s="11" t="s">
        <v>84</v>
      </c>
      <c r="AW179" s="11" t="s">
        <v>37</v>
      </c>
      <c r="AX179" s="11" t="s">
        <v>74</v>
      </c>
      <c r="AY179" s="250" t="s">
        <v>126</v>
      </c>
    </row>
    <row r="180" spans="2:51" s="11" customFormat="1" ht="13.5">
      <c r="B180" s="240"/>
      <c r="C180" s="241"/>
      <c r="D180" s="233" t="s">
        <v>198</v>
      </c>
      <c r="E180" s="242" t="s">
        <v>21</v>
      </c>
      <c r="F180" s="243" t="s">
        <v>729</v>
      </c>
      <c r="G180" s="241"/>
      <c r="H180" s="244">
        <v>6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AT180" s="250" t="s">
        <v>198</v>
      </c>
      <c r="AU180" s="250" t="s">
        <v>84</v>
      </c>
      <c r="AV180" s="11" t="s">
        <v>84</v>
      </c>
      <c r="AW180" s="11" t="s">
        <v>37</v>
      </c>
      <c r="AX180" s="11" t="s">
        <v>74</v>
      </c>
      <c r="AY180" s="250" t="s">
        <v>126</v>
      </c>
    </row>
    <row r="181" spans="2:51" s="11" customFormat="1" ht="13.5">
      <c r="B181" s="240"/>
      <c r="C181" s="241"/>
      <c r="D181" s="233" t="s">
        <v>198</v>
      </c>
      <c r="E181" s="242" t="s">
        <v>21</v>
      </c>
      <c r="F181" s="243" t="s">
        <v>730</v>
      </c>
      <c r="G181" s="241"/>
      <c r="H181" s="244">
        <v>16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198</v>
      </c>
      <c r="AU181" s="250" t="s">
        <v>84</v>
      </c>
      <c r="AV181" s="11" t="s">
        <v>84</v>
      </c>
      <c r="AW181" s="11" t="s">
        <v>37</v>
      </c>
      <c r="AX181" s="11" t="s">
        <v>74</v>
      </c>
      <c r="AY181" s="250" t="s">
        <v>126</v>
      </c>
    </row>
    <row r="182" spans="2:51" s="11" customFormat="1" ht="13.5">
      <c r="B182" s="240"/>
      <c r="C182" s="241"/>
      <c r="D182" s="233" t="s">
        <v>198</v>
      </c>
      <c r="E182" s="242" t="s">
        <v>21</v>
      </c>
      <c r="F182" s="243" t="s">
        <v>776</v>
      </c>
      <c r="G182" s="241"/>
      <c r="H182" s="244">
        <v>6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198</v>
      </c>
      <c r="AU182" s="250" t="s">
        <v>84</v>
      </c>
      <c r="AV182" s="11" t="s">
        <v>84</v>
      </c>
      <c r="AW182" s="11" t="s">
        <v>37</v>
      </c>
      <c r="AX182" s="11" t="s">
        <v>74</v>
      </c>
      <c r="AY182" s="250" t="s">
        <v>126</v>
      </c>
    </row>
    <row r="183" spans="2:51" s="13" customFormat="1" ht="13.5">
      <c r="B183" s="262"/>
      <c r="C183" s="263"/>
      <c r="D183" s="233" t="s">
        <v>198</v>
      </c>
      <c r="E183" s="264" t="s">
        <v>21</v>
      </c>
      <c r="F183" s="265" t="s">
        <v>222</v>
      </c>
      <c r="G183" s="263"/>
      <c r="H183" s="266">
        <v>58</v>
      </c>
      <c r="I183" s="267"/>
      <c r="J183" s="263"/>
      <c r="K183" s="263"/>
      <c r="L183" s="268"/>
      <c r="M183" s="269"/>
      <c r="N183" s="270"/>
      <c r="O183" s="270"/>
      <c r="P183" s="270"/>
      <c r="Q183" s="270"/>
      <c r="R183" s="270"/>
      <c r="S183" s="270"/>
      <c r="T183" s="271"/>
      <c r="AT183" s="272" t="s">
        <v>198</v>
      </c>
      <c r="AU183" s="272" t="s">
        <v>84</v>
      </c>
      <c r="AV183" s="13" t="s">
        <v>152</v>
      </c>
      <c r="AW183" s="13" t="s">
        <v>37</v>
      </c>
      <c r="AX183" s="13" t="s">
        <v>82</v>
      </c>
      <c r="AY183" s="272" t="s">
        <v>126</v>
      </c>
    </row>
    <row r="184" spans="2:65" s="1" customFormat="1" ht="16.5" customHeight="1">
      <c r="B184" s="46"/>
      <c r="C184" s="283" t="s">
        <v>377</v>
      </c>
      <c r="D184" s="283" t="s">
        <v>335</v>
      </c>
      <c r="E184" s="284" t="s">
        <v>777</v>
      </c>
      <c r="F184" s="285" t="s">
        <v>778</v>
      </c>
      <c r="G184" s="286" t="s">
        <v>149</v>
      </c>
      <c r="H184" s="287">
        <v>58</v>
      </c>
      <c r="I184" s="288"/>
      <c r="J184" s="289">
        <f>ROUND(I184*H184,2)</f>
        <v>0</v>
      </c>
      <c r="K184" s="285" t="s">
        <v>133</v>
      </c>
      <c r="L184" s="290"/>
      <c r="M184" s="291" t="s">
        <v>21</v>
      </c>
      <c r="N184" s="292" t="s">
        <v>45</v>
      </c>
      <c r="O184" s="47"/>
      <c r="P184" s="230">
        <f>O184*H184</f>
        <v>0</v>
      </c>
      <c r="Q184" s="230">
        <v>6E-05</v>
      </c>
      <c r="R184" s="230">
        <f>Q184*H184</f>
        <v>0.00348</v>
      </c>
      <c r="S184" s="230">
        <v>0</v>
      </c>
      <c r="T184" s="231">
        <f>S184*H184</f>
        <v>0</v>
      </c>
      <c r="AR184" s="24" t="s">
        <v>338</v>
      </c>
      <c r="AT184" s="24" t="s">
        <v>335</v>
      </c>
      <c r="AU184" s="24" t="s">
        <v>84</v>
      </c>
      <c r="AY184" s="24" t="s">
        <v>126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82</v>
      </c>
      <c r="BK184" s="232">
        <f>ROUND(I184*H184,2)</f>
        <v>0</v>
      </c>
      <c r="BL184" s="24" t="s">
        <v>282</v>
      </c>
      <c r="BM184" s="24" t="s">
        <v>779</v>
      </c>
    </row>
    <row r="185" spans="2:65" s="1" customFormat="1" ht="16.5" customHeight="1">
      <c r="B185" s="46"/>
      <c r="C185" s="221" t="s">
        <v>383</v>
      </c>
      <c r="D185" s="221" t="s">
        <v>129</v>
      </c>
      <c r="E185" s="222" t="s">
        <v>780</v>
      </c>
      <c r="F185" s="223" t="s">
        <v>781</v>
      </c>
      <c r="G185" s="224" t="s">
        <v>149</v>
      </c>
      <c r="H185" s="225">
        <v>4</v>
      </c>
      <c r="I185" s="226"/>
      <c r="J185" s="227">
        <f>ROUND(I185*H185,2)</f>
        <v>0</v>
      </c>
      <c r="K185" s="223" t="s">
        <v>133</v>
      </c>
      <c r="L185" s="72"/>
      <c r="M185" s="228" t="s">
        <v>21</v>
      </c>
      <c r="N185" s="229" t="s">
        <v>45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282</v>
      </c>
      <c r="AT185" s="24" t="s">
        <v>129</v>
      </c>
      <c r="AU185" s="24" t="s">
        <v>84</v>
      </c>
      <c r="AY185" s="24" t="s">
        <v>126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82</v>
      </c>
      <c r="BK185" s="232">
        <f>ROUND(I185*H185,2)</f>
        <v>0</v>
      </c>
      <c r="BL185" s="24" t="s">
        <v>282</v>
      </c>
      <c r="BM185" s="24" t="s">
        <v>782</v>
      </c>
    </row>
    <row r="186" spans="2:51" s="11" customFormat="1" ht="13.5">
      <c r="B186" s="240"/>
      <c r="C186" s="241"/>
      <c r="D186" s="233" t="s">
        <v>198</v>
      </c>
      <c r="E186" s="242" t="s">
        <v>21</v>
      </c>
      <c r="F186" s="243" t="s">
        <v>783</v>
      </c>
      <c r="G186" s="241"/>
      <c r="H186" s="244">
        <v>4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198</v>
      </c>
      <c r="AU186" s="250" t="s">
        <v>84</v>
      </c>
      <c r="AV186" s="11" t="s">
        <v>84</v>
      </c>
      <c r="AW186" s="11" t="s">
        <v>37</v>
      </c>
      <c r="AX186" s="11" t="s">
        <v>82</v>
      </c>
      <c r="AY186" s="250" t="s">
        <v>126</v>
      </c>
    </row>
    <row r="187" spans="2:65" s="1" customFormat="1" ht="16.5" customHeight="1">
      <c r="B187" s="46"/>
      <c r="C187" s="283" t="s">
        <v>338</v>
      </c>
      <c r="D187" s="283" t="s">
        <v>335</v>
      </c>
      <c r="E187" s="284" t="s">
        <v>784</v>
      </c>
      <c r="F187" s="285" t="s">
        <v>785</v>
      </c>
      <c r="G187" s="286" t="s">
        <v>149</v>
      </c>
      <c r="H187" s="287">
        <v>3</v>
      </c>
      <c r="I187" s="288"/>
      <c r="J187" s="289">
        <f>ROUND(I187*H187,2)</f>
        <v>0</v>
      </c>
      <c r="K187" s="285" t="s">
        <v>133</v>
      </c>
      <c r="L187" s="290"/>
      <c r="M187" s="291" t="s">
        <v>21</v>
      </c>
      <c r="N187" s="292" t="s">
        <v>45</v>
      </c>
      <c r="O187" s="47"/>
      <c r="P187" s="230">
        <f>O187*H187</f>
        <v>0</v>
      </c>
      <c r="Q187" s="230">
        <v>0.0004</v>
      </c>
      <c r="R187" s="230">
        <f>Q187*H187</f>
        <v>0.0012000000000000001</v>
      </c>
      <c r="S187" s="230">
        <v>0</v>
      </c>
      <c r="T187" s="231">
        <f>S187*H187</f>
        <v>0</v>
      </c>
      <c r="AR187" s="24" t="s">
        <v>338</v>
      </c>
      <c r="AT187" s="24" t="s">
        <v>335</v>
      </c>
      <c r="AU187" s="24" t="s">
        <v>84</v>
      </c>
      <c r="AY187" s="24" t="s">
        <v>126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82</v>
      </c>
      <c r="BK187" s="232">
        <f>ROUND(I187*H187,2)</f>
        <v>0</v>
      </c>
      <c r="BL187" s="24" t="s">
        <v>282</v>
      </c>
      <c r="BM187" s="24" t="s">
        <v>786</v>
      </c>
    </row>
    <row r="188" spans="2:65" s="1" customFormat="1" ht="16.5" customHeight="1">
      <c r="B188" s="46"/>
      <c r="C188" s="283" t="s">
        <v>396</v>
      </c>
      <c r="D188" s="283" t="s">
        <v>335</v>
      </c>
      <c r="E188" s="284" t="s">
        <v>787</v>
      </c>
      <c r="F188" s="285" t="s">
        <v>788</v>
      </c>
      <c r="G188" s="286" t="s">
        <v>149</v>
      </c>
      <c r="H188" s="287">
        <v>1</v>
      </c>
      <c r="I188" s="288"/>
      <c r="J188" s="289">
        <f>ROUND(I188*H188,2)</f>
        <v>0</v>
      </c>
      <c r="K188" s="285" t="s">
        <v>133</v>
      </c>
      <c r="L188" s="290"/>
      <c r="M188" s="291" t="s">
        <v>21</v>
      </c>
      <c r="N188" s="292" t="s">
        <v>45</v>
      </c>
      <c r="O188" s="47"/>
      <c r="P188" s="230">
        <f>O188*H188</f>
        <v>0</v>
      </c>
      <c r="Q188" s="230">
        <v>0.0004</v>
      </c>
      <c r="R188" s="230">
        <f>Q188*H188</f>
        <v>0.0004</v>
      </c>
      <c r="S188" s="230">
        <v>0</v>
      </c>
      <c r="T188" s="231">
        <f>S188*H188</f>
        <v>0</v>
      </c>
      <c r="AR188" s="24" t="s">
        <v>338</v>
      </c>
      <c r="AT188" s="24" t="s">
        <v>335</v>
      </c>
      <c r="AU188" s="24" t="s">
        <v>84</v>
      </c>
      <c r="AY188" s="24" t="s">
        <v>126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82</v>
      </c>
      <c r="BK188" s="232">
        <f>ROUND(I188*H188,2)</f>
        <v>0</v>
      </c>
      <c r="BL188" s="24" t="s">
        <v>282</v>
      </c>
      <c r="BM188" s="24" t="s">
        <v>789</v>
      </c>
    </row>
    <row r="189" spans="2:65" s="1" customFormat="1" ht="25.5" customHeight="1">
      <c r="B189" s="46"/>
      <c r="C189" s="221" t="s">
        <v>400</v>
      </c>
      <c r="D189" s="221" t="s">
        <v>129</v>
      </c>
      <c r="E189" s="222" t="s">
        <v>790</v>
      </c>
      <c r="F189" s="223" t="s">
        <v>791</v>
      </c>
      <c r="G189" s="224" t="s">
        <v>149</v>
      </c>
      <c r="H189" s="225">
        <v>1</v>
      </c>
      <c r="I189" s="226"/>
      <c r="J189" s="227">
        <f>ROUND(I189*H189,2)</f>
        <v>0</v>
      </c>
      <c r="K189" s="223" t="s">
        <v>133</v>
      </c>
      <c r="L189" s="72"/>
      <c r="M189" s="228" t="s">
        <v>21</v>
      </c>
      <c r="N189" s="229" t="s">
        <v>45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282</v>
      </c>
      <c r="AT189" s="24" t="s">
        <v>129</v>
      </c>
      <c r="AU189" s="24" t="s">
        <v>84</v>
      </c>
      <c r="AY189" s="24" t="s">
        <v>126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82</v>
      </c>
      <c r="BK189" s="232">
        <f>ROUND(I189*H189,2)</f>
        <v>0</v>
      </c>
      <c r="BL189" s="24" t="s">
        <v>282</v>
      </c>
      <c r="BM189" s="24" t="s">
        <v>792</v>
      </c>
    </row>
    <row r="190" spans="2:65" s="1" customFormat="1" ht="16.5" customHeight="1">
      <c r="B190" s="46"/>
      <c r="C190" s="283" t="s">
        <v>173</v>
      </c>
      <c r="D190" s="283" t="s">
        <v>335</v>
      </c>
      <c r="E190" s="284" t="s">
        <v>793</v>
      </c>
      <c r="F190" s="285" t="s">
        <v>794</v>
      </c>
      <c r="G190" s="286" t="s">
        <v>149</v>
      </c>
      <c r="H190" s="287">
        <v>1</v>
      </c>
      <c r="I190" s="288"/>
      <c r="J190" s="289">
        <f>ROUND(I190*H190,2)</f>
        <v>0</v>
      </c>
      <c r="K190" s="285" t="s">
        <v>133</v>
      </c>
      <c r="L190" s="290"/>
      <c r="M190" s="291" t="s">
        <v>21</v>
      </c>
      <c r="N190" s="292" t="s">
        <v>45</v>
      </c>
      <c r="O190" s="47"/>
      <c r="P190" s="230">
        <f>O190*H190</f>
        <v>0</v>
      </c>
      <c r="Q190" s="230">
        <v>0.00047</v>
      </c>
      <c r="R190" s="230">
        <f>Q190*H190</f>
        <v>0.00047</v>
      </c>
      <c r="S190" s="230">
        <v>0</v>
      </c>
      <c r="T190" s="231">
        <f>S190*H190</f>
        <v>0</v>
      </c>
      <c r="AR190" s="24" t="s">
        <v>338</v>
      </c>
      <c r="AT190" s="24" t="s">
        <v>335</v>
      </c>
      <c r="AU190" s="24" t="s">
        <v>84</v>
      </c>
      <c r="AY190" s="24" t="s">
        <v>126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82</v>
      </c>
      <c r="BK190" s="232">
        <f>ROUND(I190*H190,2)</f>
        <v>0</v>
      </c>
      <c r="BL190" s="24" t="s">
        <v>282</v>
      </c>
      <c r="BM190" s="24" t="s">
        <v>795</v>
      </c>
    </row>
    <row r="191" spans="2:65" s="1" customFormat="1" ht="38.25" customHeight="1">
      <c r="B191" s="46"/>
      <c r="C191" s="221" t="s">
        <v>407</v>
      </c>
      <c r="D191" s="221" t="s">
        <v>129</v>
      </c>
      <c r="E191" s="222" t="s">
        <v>796</v>
      </c>
      <c r="F191" s="223" t="s">
        <v>797</v>
      </c>
      <c r="G191" s="224" t="s">
        <v>149</v>
      </c>
      <c r="H191" s="225">
        <v>1</v>
      </c>
      <c r="I191" s="226"/>
      <c r="J191" s="227">
        <f>ROUND(I191*H191,2)</f>
        <v>0</v>
      </c>
      <c r="K191" s="223" t="s">
        <v>133</v>
      </c>
      <c r="L191" s="72"/>
      <c r="M191" s="228" t="s">
        <v>21</v>
      </c>
      <c r="N191" s="229" t="s">
        <v>45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282</v>
      </c>
      <c r="AT191" s="24" t="s">
        <v>129</v>
      </c>
      <c r="AU191" s="24" t="s">
        <v>84</v>
      </c>
      <c r="AY191" s="24" t="s">
        <v>126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82</v>
      </c>
      <c r="BK191" s="232">
        <f>ROUND(I191*H191,2)</f>
        <v>0</v>
      </c>
      <c r="BL191" s="24" t="s">
        <v>282</v>
      </c>
      <c r="BM191" s="24" t="s">
        <v>798</v>
      </c>
    </row>
    <row r="192" spans="2:65" s="1" customFormat="1" ht="38.25" customHeight="1">
      <c r="B192" s="46"/>
      <c r="C192" s="221" t="s">
        <v>411</v>
      </c>
      <c r="D192" s="221" t="s">
        <v>129</v>
      </c>
      <c r="E192" s="222" t="s">
        <v>799</v>
      </c>
      <c r="F192" s="223" t="s">
        <v>800</v>
      </c>
      <c r="G192" s="224" t="s">
        <v>245</v>
      </c>
      <c r="H192" s="225">
        <v>0.068</v>
      </c>
      <c r="I192" s="226"/>
      <c r="J192" s="227">
        <f>ROUND(I192*H192,2)</f>
        <v>0</v>
      </c>
      <c r="K192" s="223" t="s">
        <v>133</v>
      </c>
      <c r="L192" s="72"/>
      <c r="M192" s="228" t="s">
        <v>21</v>
      </c>
      <c r="N192" s="229" t="s">
        <v>45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282</v>
      </c>
      <c r="AT192" s="24" t="s">
        <v>129</v>
      </c>
      <c r="AU192" s="24" t="s">
        <v>84</v>
      </c>
      <c r="AY192" s="24" t="s">
        <v>126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82</v>
      </c>
      <c r="BK192" s="232">
        <f>ROUND(I192*H192,2)</f>
        <v>0</v>
      </c>
      <c r="BL192" s="24" t="s">
        <v>282</v>
      </c>
      <c r="BM192" s="24" t="s">
        <v>801</v>
      </c>
    </row>
    <row r="193" spans="2:65" s="1" customFormat="1" ht="38.25" customHeight="1">
      <c r="B193" s="46"/>
      <c r="C193" s="221" t="s">
        <v>415</v>
      </c>
      <c r="D193" s="221" t="s">
        <v>129</v>
      </c>
      <c r="E193" s="222" t="s">
        <v>802</v>
      </c>
      <c r="F193" s="223" t="s">
        <v>803</v>
      </c>
      <c r="G193" s="224" t="s">
        <v>245</v>
      </c>
      <c r="H193" s="225">
        <v>0.068</v>
      </c>
      <c r="I193" s="226"/>
      <c r="J193" s="227">
        <f>ROUND(I193*H193,2)</f>
        <v>0</v>
      </c>
      <c r="K193" s="223" t="s">
        <v>133</v>
      </c>
      <c r="L193" s="72"/>
      <c r="M193" s="228" t="s">
        <v>21</v>
      </c>
      <c r="N193" s="229" t="s">
        <v>45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282</v>
      </c>
      <c r="AT193" s="24" t="s">
        <v>129</v>
      </c>
      <c r="AU193" s="24" t="s">
        <v>84</v>
      </c>
      <c r="AY193" s="24" t="s">
        <v>126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82</v>
      </c>
      <c r="BK193" s="232">
        <f>ROUND(I193*H193,2)</f>
        <v>0</v>
      </c>
      <c r="BL193" s="24" t="s">
        <v>282</v>
      </c>
      <c r="BM193" s="24" t="s">
        <v>804</v>
      </c>
    </row>
    <row r="194" spans="2:65" s="1" customFormat="1" ht="38.25" customHeight="1">
      <c r="B194" s="46"/>
      <c r="C194" s="221" t="s">
        <v>419</v>
      </c>
      <c r="D194" s="221" t="s">
        <v>129</v>
      </c>
      <c r="E194" s="222" t="s">
        <v>805</v>
      </c>
      <c r="F194" s="223" t="s">
        <v>806</v>
      </c>
      <c r="G194" s="224" t="s">
        <v>245</v>
      </c>
      <c r="H194" s="225">
        <v>0.068</v>
      </c>
      <c r="I194" s="226"/>
      <c r="J194" s="227">
        <f>ROUND(I194*H194,2)</f>
        <v>0</v>
      </c>
      <c r="K194" s="223" t="s">
        <v>133</v>
      </c>
      <c r="L194" s="72"/>
      <c r="M194" s="228" t="s">
        <v>21</v>
      </c>
      <c r="N194" s="229" t="s">
        <v>45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282</v>
      </c>
      <c r="AT194" s="24" t="s">
        <v>129</v>
      </c>
      <c r="AU194" s="24" t="s">
        <v>84</v>
      </c>
      <c r="AY194" s="24" t="s">
        <v>126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82</v>
      </c>
      <c r="BK194" s="232">
        <f>ROUND(I194*H194,2)</f>
        <v>0</v>
      </c>
      <c r="BL194" s="24" t="s">
        <v>282</v>
      </c>
      <c r="BM194" s="24" t="s">
        <v>807</v>
      </c>
    </row>
    <row r="195" spans="2:63" s="10" customFormat="1" ht="29.85" customHeight="1">
      <c r="B195" s="205"/>
      <c r="C195" s="206"/>
      <c r="D195" s="207" t="s">
        <v>73</v>
      </c>
      <c r="E195" s="219" t="s">
        <v>808</v>
      </c>
      <c r="F195" s="219" t="s">
        <v>809</v>
      </c>
      <c r="G195" s="206"/>
      <c r="H195" s="206"/>
      <c r="I195" s="209"/>
      <c r="J195" s="220">
        <f>BK195</f>
        <v>0</v>
      </c>
      <c r="K195" s="206"/>
      <c r="L195" s="211"/>
      <c r="M195" s="212"/>
      <c r="N195" s="213"/>
      <c r="O195" s="213"/>
      <c r="P195" s="214">
        <f>SUM(P196:P285)</f>
        <v>0</v>
      </c>
      <c r="Q195" s="213"/>
      <c r="R195" s="214">
        <f>SUM(R196:R285)</f>
        <v>0.022985000000000002</v>
      </c>
      <c r="S195" s="213"/>
      <c r="T195" s="215">
        <f>SUM(T196:T285)</f>
        <v>0</v>
      </c>
      <c r="AR195" s="216" t="s">
        <v>84</v>
      </c>
      <c r="AT195" s="217" t="s">
        <v>73</v>
      </c>
      <c r="AU195" s="217" t="s">
        <v>82</v>
      </c>
      <c r="AY195" s="216" t="s">
        <v>126</v>
      </c>
      <c r="BK195" s="218">
        <f>SUM(BK196:BK285)</f>
        <v>0</v>
      </c>
    </row>
    <row r="196" spans="2:65" s="1" customFormat="1" ht="16.5" customHeight="1">
      <c r="B196" s="46"/>
      <c r="C196" s="221" t="s">
        <v>423</v>
      </c>
      <c r="D196" s="221" t="s">
        <v>129</v>
      </c>
      <c r="E196" s="222" t="s">
        <v>810</v>
      </c>
      <c r="F196" s="223" t="s">
        <v>811</v>
      </c>
      <c r="G196" s="224" t="s">
        <v>291</v>
      </c>
      <c r="H196" s="225">
        <v>65</v>
      </c>
      <c r="I196" s="226"/>
      <c r="J196" s="227">
        <f>ROUND(I196*H196,2)</f>
        <v>0</v>
      </c>
      <c r="K196" s="223" t="s">
        <v>133</v>
      </c>
      <c r="L196" s="72"/>
      <c r="M196" s="228" t="s">
        <v>21</v>
      </c>
      <c r="N196" s="229" t="s">
        <v>45</v>
      </c>
      <c r="O196" s="47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4" t="s">
        <v>282</v>
      </c>
      <c r="AT196" s="24" t="s">
        <v>129</v>
      </c>
      <c r="AU196" s="24" t="s">
        <v>84</v>
      </c>
      <c r="AY196" s="24" t="s">
        <v>126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82</v>
      </c>
      <c r="BK196" s="232">
        <f>ROUND(I196*H196,2)</f>
        <v>0</v>
      </c>
      <c r="BL196" s="24" t="s">
        <v>282</v>
      </c>
      <c r="BM196" s="24" t="s">
        <v>812</v>
      </c>
    </row>
    <row r="197" spans="2:51" s="11" customFormat="1" ht="13.5">
      <c r="B197" s="240"/>
      <c r="C197" s="241"/>
      <c r="D197" s="233" t="s">
        <v>198</v>
      </c>
      <c r="E197" s="242" t="s">
        <v>21</v>
      </c>
      <c r="F197" s="243" t="s">
        <v>480</v>
      </c>
      <c r="G197" s="241"/>
      <c r="H197" s="244">
        <v>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198</v>
      </c>
      <c r="AU197" s="250" t="s">
        <v>84</v>
      </c>
      <c r="AV197" s="11" t="s">
        <v>84</v>
      </c>
      <c r="AW197" s="11" t="s">
        <v>37</v>
      </c>
      <c r="AX197" s="11" t="s">
        <v>74</v>
      </c>
      <c r="AY197" s="250" t="s">
        <v>126</v>
      </c>
    </row>
    <row r="198" spans="2:51" s="11" customFormat="1" ht="13.5">
      <c r="B198" s="240"/>
      <c r="C198" s="241"/>
      <c r="D198" s="233" t="s">
        <v>198</v>
      </c>
      <c r="E198" s="242" t="s">
        <v>21</v>
      </c>
      <c r="F198" s="243" t="s">
        <v>704</v>
      </c>
      <c r="G198" s="241"/>
      <c r="H198" s="244">
        <v>10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198</v>
      </c>
      <c r="AU198" s="250" t="s">
        <v>84</v>
      </c>
      <c r="AV198" s="11" t="s">
        <v>84</v>
      </c>
      <c r="AW198" s="11" t="s">
        <v>37</v>
      </c>
      <c r="AX198" s="11" t="s">
        <v>74</v>
      </c>
      <c r="AY198" s="250" t="s">
        <v>126</v>
      </c>
    </row>
    <row r="199" spans="2:51" s="11" customFormat="1" ht="13.5">
      <c r="B199" s="240"/>
      <c r="C199" s="241"/>
      <c r="D199" s="233" t="s">
        <v>198</v>
      </c>
      <c r="E199" s="242" t="s">
        <v>21</v>
      </c>
      <c r="F199" s="243" t="s">
        <v>482</v>
      </c>
      <c r="G199" s="241"/>
      <c r="H199" s="244">
        <v>5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198</v>
      </c>
      <c r="AU199" s="250" t="s">
        <v>84</v>
      </c>
      <c r="AV199" s="11" t="s">
        <v>84</v>
      </c>
      <c r="AW199" s="11" t="s">
        <v>37</v>
      </c>
      <c r="AX199" s="11" t="s">
        <v>74</v>
      </c>
      <c r="AY199" s="250" t="s">
        <v>126</v>
      </c>
    </row>
    <row r="200" spans="2:51" s="11" customFormat="1" ht="13.5">
      <c r="B200" s="240"/>
      <c r="C200" s="241"/>
      <c r="D200" s="233" t="s">
        <v>198</v>
      </c>
      <c r="E200" s="242" t="s">
        <v>21</v>
      </c>
      <c r="F200" s="243" t="s">
        <v>705</v>
      </c>
      <c r="G200" s="241"/>
      <c r="H200" s="244">
        <v>15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198</v>
      </c>
      <c r="AU200" s="250" t="s">
        <v>84</v>
      </c>
      <c r="AV200" s="11" t="s">
        <v>84</v>
      </c>
      <c r="AW200" s="11" t="s">
        <v>37</v>
      </c>
      <c r="AX200" s="11" t="s">
        <v>74</v>
      </c>
      <c r="AY200" s="250" t="s">
        <v>126</v>
      </c>
    </row>
    <row r="201" spans="2:51" s="11" customFormat="1" ht="13.5">
      <c r="B201" s="240"/>
      <c r="C201" s="241"/>
      <c r="D201" s="233" t="s">
        <v>198</v>
      </c>
      <c r="E201" s="242" t="s">
        <v>21</v>
      </c>
      <c r="F201" s="243" t="s">
        <v>484</v>
      </c>
      <c r="G201" s="241"/>
      <c r="H201" s="244">
        <v>5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198</v>
      </c>
      <c r="AU201" s="250" t="s">
        <v>84</v>
      </c>
      <c r="AV201" s="11" t="s">
        <v>84</v>
      </c>
      <c r="AW201" s="11" t="s">
        <v>37</v>
      </c>
      <c r="AX201" s="11" t="s">
        <v>74</v>
      </c>
      <c r="AY201" s="250" t="s">
        <v>126</v>
      </c>
    </row>
    <row r="202" spans="2:51" s="11" customFormat="1" ht="13.5">
      <c r="B202" s="240"/>
      <c r="C202" s="241"/>
      <c r="D202" s="233" t="s">
        <v>198</v>
      </c>
      <c r="E202" s="242" t="s">
        <v>21</v>
      </c>
      <c r="F202" s="243" t="s">
        <v>706</v>
      </c>
      <c r="G202" s="241"/>
      <c r="H202" s="244">
        <v>15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198</v>
      </c>
      <c r="AU202" s="250" t="s">
        <v>84</v>
      </c>
      <c r="AV202" s="11" t="s">
        <v>84</v>
      </c>
      <c r="AW202" s="11" t="s">
        <v>37</v>
      </c>
      <c r="AX202" s="11" t="s">
        <v>74</v>
      </c>
      <c r="AY202" s="250" t="s">
        <v>126</v>
      </c>
    </row>
    <row r="203" spans="2:51" s="11" customFormat="1" ht="13.5">
      <c r="B203" s="240"/>
      <c r="C203" s="241"/>
      <c r="D203" s="233" t="s">
        <v>198</v>
      </c>
      <c r="E203" s="242" t="s">
        <v>21</v>
      </c>
      <c r="F203" s="243" t="s">
        <v>707</v>
      </c>
      <c r="G203" s="241"/>
      <c r="H203" s="244">
        <v>10</v>
      </c>
      <c r="I203" s="245"/>
      <c r="J203" s="241"/>
      <c r="K203" s="241"/>
      <c r="L203" s="246"/>
      <c r="M203" s="247"/>
      <c r="N203" s="248"/>
      <c r="O203" s="248"/>
      <c r="P203" s="248"/>
      <c r="Q203" s="248"/>
      <c r="R203" s="248"/>
      <c r="S203" s="248"/>
      <c r="T203" s="249"/>
      <c r="AT203" s="250" t="s">
        <v>198</v>
      </c>
      <c r="AU203" s="250" t="s">
        <v>84</v>
      </c>
      <c r="AV203" s="11" t="s">
        <v>84</v>
      </c>
      <c r="AW203" s="11" t="s">
        <v>37</v>
      </c>
      <c r="AX203" s="11" t="s">
        <v>74</v>
      </c>
      <c r="AY203" s="250" t="s">
        <v>126</v>
      </c>
    </row>
    <row r="204" spans="2:51" s="13" customFormat="1" ht="13.5">
      <c r="B204" s="262"/>
      <c r="C204" s="263"/>
      <c r="D204" s="233" t="s">
        <v>198</v>
      </c>
      <c r="E204" s="264" t="s">
        <v>21</v>
      </c>
      <c r="F204" s="265" t="s">
        <v>222</v>
      </c>
      <c r="G204" s="263"/>
      <c r="H204" s="266">
        <v>65</v>
      </c>
      <c r="I204" s="267"/>
      <c r="J204" s="263"/>
      <c r="K204" s="263"/>
      <c r="L204" s="268"/>
      <c r="M204" s="269"/>
      <c r="N204" s="270"/>
      <c r="O204" s="270"/>
      <c r="P204" s="270"/>
      <c r="Q204" s="270"/>
      <c r="R204" s="270"/>
      <c r="S204" s="270"/>
      <c r="T204" s="271"/>
      <c r="AT204" s="272" t="s">
        <v>198</v>
      </c>
      <c r="AU204" s="272" t="s">
        <v>84</v>
      </c>
      <c r="AV204" s="13" t="s">
        <v>152</v>
      </c>
      <c r="AW204" s="13" t="s">
        <v>37</v>
      </c>
      <c r="AX204" s="13" t="s">
        <v>82</v>
      </c>
      <c r="AY204" s="272" t="s">
        <v>126</v>
      </c>
    </row>
    <row r="205" spans="2:65" s="1" customFormat="1" ht="16.5" customHeight="1">
      <c r="B205" s="46"/>
      <c r="C205" s="283" t="s">
        <v>427</v>
      </c>
      <c r="D205" s="283" t="s">
        <v>335</v>
      </c>
      <c r="E205" s="284" t="s">
        <v>813</v>
      </c>
      <c r="F205" s="285" t="s">
        <v>814</v>
      </c>
      <c r="G205" s="286" t="s">
        <v>291</v>
      </c>
      <c r="H205" s="287">
        <v>68.25</v>
      </c>
      <c r="I205" s="288"/>
      <c r="J205" s="289">
        <f>ROUND(I205*H205,2)</f>
        <v>0</v>
      </c>
      <c r="K205" s="285" t="s">
        <v>133</v>
      </c>
      <c r="L205" s="290"/>
      <c r="M205" s="291" t="s">
        <v>21</v>
      </c>
      <c r="N205" s="292" t="s">
        <v>45</v>
      </c>
      <c r="O205" s="47"/>
      <c r="P205" s="230">
        <f>O205*H205</f>
        <v>0</v>
      </c>
      <c r="Q205" s="230">
        <v>0.0001</v>
      </c>
      <c r="R205" s="230">
        <f>Q205*H205</f>
        <v>0.006825</v>
      </c>
      <c r="S205" s="230">
        <v>0</v>
      </c>
      <c r="T205" s="231">
        <f>S205*H205</f>
        <v>0</v>
      </c>
      <c r="AR205" s="24" t="s">
        <v>338</v>
      </c>
      <c r="AT205" s="24" t="s">
        <v>335</v>
      </c>
      <c r="AU205" s="24" t="s">
        <v>84</v>
      </c>
      <c r="AY205" s="24" t="s">
        <v>126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82</v>
      </c>
      <c r="BK205" s="232">
        <f>ROUND(I205*H205,2)</f>
        <v>0</v>
      </c>
      <c r="BL205" s="24" t="s">
        <v>282</v>
      </c>
      <c r="BM205" s="24" t="s">
        <v>815</v>
      </c>
    </row>
    <row r="206" spans="2:51" s="11" customFormat="1" ht="13.5">
      <c r="B206" s="240"/>
      <c r="C206" s="241"/>
      <c r="D206" s="233" t="s">
        <v>198</v>
      </c>
      <c r="E206" s="241"/>
      <c r="F206" s="243" t="s">
        <v>816</v>
      </c>
      <c r="G206" s="241"/>
      <c r="H206" s="244">
        <v>68.25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198</v>
      </c>
      <c r="AU206" s="250" t="s">
        <v>84</v>
      </c>
      <c r="AV206" s="11" t="s">
        <v>84</v>
      </c>
      <c r="AW206" s="11" t="s">
        <v>6</v>
      </c>
      <c r="AX206" s="11" t="s">
        <v>82</v>
      </c>
      <c r="AY206" s="250" t="s">
        <v>126</v>
      </c>
    </row>
    <row r="207" spans="2:65" s="1" customFormat="1" ht="16.5" customHeight="1">
      <c r="B207" s="46"/>
      <c r="C207" s="221" t="s">
        <v>433</v>
      </c>
      <c r="D207" s="221" t="s">
        <v>129</v>
      </c>
      <c r="E207" s="222" t="s">
        <v>817</v>
      </c>
      <c r="F207" s="223" t="s">
        <v>818</v>
      </c>
      <c r="G207" s="224" t="s">
        <v>291</v>
      </c>
      <c r="H207" s="225">
        <v>65</v>
      </c>
      <c r="I207" s="226"/>
      <c r="J207" s="227">
        <f>ROUND(I207*H207,2)</f>
        <v>0</v>
      </c>
      <c r="K207" s="223" t="s">
        <v>133</v>
      </c>
      <c r="L207" s="72"/>
      <c r="M207" s="228" t="s">
        <v>21</v>
      </c>
      <c r="N207" s="229" t="s">
        <v>45</v>
      </c>
      <c r="O207" s="4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4" t="s">
        <v>282</v>
      </c>
      <c r="AT207" s="24" t="s">
        <v>129</v>
      </c>
      <c r="AU207" s="24" t="s">
        <v>84</v>
      </c>
      <c r="AY207" s="24" t="s">
        <v>126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82</v>
      </c>
      <c r="BK207" s="232">
        <f>ROUND(I207*H207,2)</f>
        <v>0</v>
      </c>
      <c r="BL207" s="24" t="s">
        <v>282</v>
      </c>
      <c r="BM207" s="24" t="s">
        <v>819</v>
      </c>
    </row>
    <row r="208" spans="2:51" s="11" customFormat="1" ht="13.5">
      <c r="B208" s="240"/>
      <c r="C208" s="241"/>
      <c r="D208" s="233" t="s">
        <v>198</v>
      </c>
      <c r="E208" s="242" t="s">
        <v>21</v>
      </c>
      <c r="F208" s="243" t="s">
        <v>480</v>
      </c>
      <c r="G208" s="241"/>
      <c r="H208" s="244">
        <v>5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198</v>
      </c>
      <c r="AU208" s="250" t="s">
        <v>84</v>
      </c>
      <c r="AV208" s="11" t="s">
        <v>84</v>
      </c>
      <c r="AW208" s="11" t="s">
        <v>37</v>
      </c>
      <c r="AX208" s="11" t="s">
        <v>74</v>
      </c>
      <c r="AY208" s="250" t="s">
        <v>126</v>
      </c>
    </row>
    <row r="209" spans="2:51" s="11" customFormat="1" ht="13.5">
      <c r="B209" s="240"/>
      <c r="C209" s="241"/>
      <c r="D209" s="233" t="s">
        <v>198</v>
      </c>
      <c r="E209" s="242" t="s">
        <v>21</v>
      </c>
      <c r="F209" s="243" t="s">
        <v>704</v>
      </c>
      <c r="G209" s="241"/>
      <c r="H209" s="244">
        <v>10</v>
      </c>
      <c r="I209" s="245"/>
      <c r="J209" s="241"/>
      <c r="K209" s="241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198</v>
      </c>
      <c r="AU209" s="250" t="s">
        <v>84</v>
      </c>
      <c r="AV209" s="11" t="s">
        <v>84</v>
      </c>
      <c r="AW209" s="11" t="s">
        <v>37</v>
      </c>
      <c r="AX209" s="11" t="s">
        <v>74</v>
      </c>
      <c r="AY209" s="250" t="s">
        <v>126</v>
      </c>
    </row>
    <row r="210" spans="2:51" s="11" customFormat="1" ht="13.5">
      <c r="B210" s="240"/>
      <c r="C210" s="241"/>
      <c r="D210" s="233" t="s">
        <v>198</v>
      </c>
      <c r="E210" s="242" t="s">
        <v>21</v>
      </c>
      <c r="F210" s="243" t="s">
        <v>482</v>
      </c>
      <c r="G210" s="241"/>
      <c r="H210" s="244">
        <v>5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198</v>
      </c>
      <c r="AU210" s="250" t="s">
        <v>84</v>
      </c>
      <c r="AV210" s="11" t="s">
        <v>84</v>
      </c>
      <c r="AW210" s="11" t="s">
        <v>37</v>
      </c>
      <c r="AX210" s="11" t="s">
        <v>74</v>
      </c>
      <c r="AY210" s="250" t="s">
        <v>126</v>
      </c>
    </row>
    <row r="211" spans="2:51" s="11" customFormat="1" ht="13.5">
      <c r="B211" s="240"/>
      <c r="C211" s="241"/>
      <c r="D211" s="233" t="s">
        <v>198</v>
      </c>
      <c r="E211" s="242" t="s">
        <v>21</v>
      </c>
      <c r="F211" s="243" t="s">
        <v>705</v>
      </c>
      <c r="G211" s="241"/>
      <c r="H211" s="244">
        <v>15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AT211" s="250" t="s">
        <v>198</v>
      </c>
      <c r="AU211" s="250" t="s">
        <v>84</v>
      </c>
      <c r="AV211" s="11" t="s">
        <v>84</v>
      </c>
      <c r="AW211" s="11" t="s">
        <v>37</v>
      </c>
      <c r="AX211" s="11" t="s">
        <v>74</v>
      </c>
      <c r="AY211" s="250" t="s">
        <v>126</v>
      </c>
    </row>
    <row r="212" spans="2:51" s="11" customFormat="1" ht="13.5">
      <c r="B212" s="240"/>
      <c r="C212" s="241"/>
      <c r="D212" s="233" t="s">
        <v>198</v>
      </c>
      <c r="E212" s="242" t="s">
        <v>21</v>
      </c>
      <c r="F212" s="243" t="s">
        <v>484</v>
      </c>
      <c r="G212" s="241"/>
      <c r="H212" s="244">
        <v>5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198</v>
      </c>
      <c r="AU212" s="250" t="s">
        <v>84</v>
      </c>
      <c r="AV212" s="11" t="s">
        <v>84</v>
      </c>
      <c r="AW212" s="11" t="s">
        <v>37</v>
      </c>
      <c r="AX212" s="11" t="s">
        <v>74</v>
      </c>
      <c r="AY212" s="250" t="s">
        <v>126</v>
      </c>
    </row>
    <row r="213" spans="2:51" s="11" customFormat="1" ht="13.5">
      <c r="B213" s="240"/>
      <c r="C213" s="241"/>
      <c r="D213" s="233" t="s">
        <v>198</v>
      </c>
      <c r="E213" s="242" t="s">
        <v>21</v>
      </c>
      <c r="F213" s="243" t="s">
        <v>706</v>
      </c>
      <c r="G213" s="241"/>
      <c r="H213" s="244">
        <v>15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AT213" s="250" t="s">
        <v>198</v>
      </c>
      <c r="AU213" s="250" t="s">
        <v>84</v>
      </c>
      <c r="AV213" s="11" t="s">
        <v>84</v>
      </c>
      <c r="AW213" s="11" t="s">
        <v>37</v>
      </c>
      <c r="AX213" s="11" t="s">
        <v>74</v>
      </c>
      <c r="AY213" s="250" t="s">
        <v>126</v>
      </c>
    </row>
    <row r="214" spans="2:51" s="11" customFormat="1" ht="13.5">
      <c r="B214" s="240"/>
      <c r="C214" s="241"/>
      <c r="D214" s="233" t="s">
        <v>198</v>
      </c>
      <c r="E214" s="242" t="s">
        <v>21</v>
      </c>
      <c r="F214" s="243" t="s">
        <v>707</v>
      </c>
      <c r="G214" s="241"/>
      <c r="H214" s="244">
        <v>10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198</v>
      </c>
      <c r="AU214" s="250" t="s">
        <v>84</v>
      </c>
      <c r="AV214" s="11" t="s">
        <v>84</v>
      </c>
      <c r="AW214" s="11" t="s">
        <v>37</v>
      </c>
      <c r="AX214" s="11" t="s">
        <v>74</v>
      </c>
      <c r="AY214" s="250" t="s">
        <v>126</v>
      </c>
    </row>
    <row r="215" spans="2:51" s="13" customFormat="1" ht="13.5">
      <c r="B215" s="262"/>
      <c r="C215" s="263"/>
      <c r="D215" s="233" t="s">
        <v>198</v>
      </c>
      <c r="E215" s="264" t="s">
        <v>21</v>
      </c>
      <c r="F215" s="265" t="s">
        <v>222</v>
      </c>
      <c r="G215" s="263"/>
      <c r="H215" s="266">
        <v>65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AT215" s="272" t="s">
        <v>198</v>
      </c>
      <c r="AU215" s="272" t="s">
        <v>84</v>
      </c>
      <c r="AV215" s="13" t="s">
        <v>152</v>
      </c>
      <c r="AW215" s="13" t="s">
        <v>37</v>
      </c>
      <c r="AX215" s="13" t="s">
        <v>82</v>
      </c>
      <c r="AY215" s="272" t="s">
        <v>126</v>
      </c>
    </row>
    <row r="216" spans="2:65" s="1" customFormat="1" ht="16.5" customHeight="1">
      <c r="B216" s="46"/>
      <c r="C216" s="283" t="s">
        <v>444</v>
      </c>
      <c r="D216" s="283" t="s">
        <v>335</v>
      </c>
      <c r="E216" s="284" t="s">
        <v>708</v>
      </c>
      <c r="F216" s="285" t="s">
        <v>709</v>
      </c>
      <c r="G216" s="286" t="s">
        <v>291</v>
      </c>
      <c r="H216" s="287">
        <v>65</v>
      </c>
      <c r="I216" s="288"/>
      <c r="J216" s="289">
        <f>ROUND(I216*H216,2)</f>
        <v>0</v>
      </c>
      <c r="K216" s="285" t="s">
        <v>133</v>
      </c>
      <c r="L216" s="290"/>
      <c r="M216" s="291" t="s">
        <v>21</v>
      </c>
      <c r="N216" s="292" t="s">
        <v>45</v>
      </c>
      <c r="O216" s="47"/>
      <c r="P216" s="230">
        <f>O216*H216</f>
        <v>0</v>
      </c>
      <c r="Q216" s="230">
        <v>0.0001</v>
      </c>
      <c r="R216" s="230">
        <f>Q216*H216</f>
        <v>0.006500000000000001</v>
      </c>
      <c r="S216" s="230">
        <v>0</v>
      </c>
      <c r="T216" s="231">
        <f>S216*H216</f>
        <v>0</v>
      </c>
      <c r="AR216" s="24" t="s">
        <v>338</v>
      </c>
      <c r="AT216" s="24" t="s">
        <v>335</v>
      </c>
      <c r="AU216" s="24" t="s">
        <v>84</v>
      </c>
      <c r="AY216" s="24" t="s">
        <v>126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82</v>
      </c>
      <c r="BK216" s="232">
        <f>ROUND(I216*H216,2)</f>
        <v>0</v>
      </c>
      <c r="BL216" s="24" t="s">
        <v>282</v>
      </c>
      <c r="BM216" s="24" t="s">
        <v>820</v>
      </c>
    </row>
    <row r="217" spans="2:65" s="1" customFormat="1" ht="16.5" customHeight="1">
      <c r="B217" s="46"/>
      <c r="C217" s="221" t="s">
        <v>449</v>
      </c>
      <c r="D217" s="221" t="s">
        <v>129</v>
      </c>
      <c r="E217" s="222" t="s">
        <v>821</v>
      </c>
      <c r="F217" s="223" t="s">
        <v>822</v>
      </c>
      <c r="G217" s="224" t="s">
        <v>291</v>
      </c>
      <c r="H217" s="225">
        <v>195</v>
      </c>
      <c r="I217" s="226"/>
      <c r="J217" s="227">
        <f>ROUND(I217*H217,2)</f>
        <v>0</v>
      </c>
      <c r="K217" s="223" t="s">
        <v>133</v>
      </c>
      <c r="L217" s="72"/>
      <c r="M217" s="228" t="s">
        <v>21</v>
      </c>
      <c r="N217" s="229" t="s">
        <v>45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282</v>
      </c>
      <c r="AT217" s="24" t="s">
        <v>129</v>
      </c>
      <c r="AU217" s="24" t="s">
        <v>84</v>
      </c>
      <c r="AY217" s="24" t="s">
        <v>126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82</v>
      </c>
      <c r="BK217" s="232">
        <f>ROUND(I217*H217,2)</f>
        <v>0</v>
      </c>
      <c r="BL217" s="24" t="s">
        <v>282</v>
      </c>
      <c r="BM217" s="24" t="s">
        <v>823</v>
      </c>
    </row>
    <row r="218" spans="2:51" s="11" customFormat="1" ht="13.5">
      <c r="B218" s="240"/>
      <c r="C218" s="241"/>
      <c r="D218" s="233" t="s">
        <v>198</v>
      </c>
      <c r="E218" s="242" t="s">
        <v>21</v>
      </c>
      <c r="F218" s="243" t="s">
        <v>738</v>
      </c>
      <c r="G218" s="241"/>
      <c r="H218" s="244">
        <v>15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198</v>
      </c>
      <c r="AU218" s="250" t="s">
        <v>84</v>
      </c>
      <c r="AV218" s="11" t="s">
        <v>84</v>
      </c>
      <c r="AW218" s="11" t="s">
        <v>37</v>
      </c>
      <c r="AX218" s="11" t="s">
        <v>74</v>
      </c>
      <c r="AY218" s="250" t="s">
        <v>126</v>
      </c>
    </row>
    <row r="219" spans="2:51" s="11" customFormat="1" ht="13.5">
      <c r="B219" s="240"/>
      <c r="C219" s="241"/>
      <c r="D219" s="233" t="s">
        <v>198</v>
      </c>
      <c r="E219" s="242" t="s">
        <v>21</v>
      </c>
      <c r="F219" s="243" t="s">
        <v>739</v>
      </c>
      <c r="G219" s="241"/>
      <c r="H219" s="244">
        <v>30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198</v>
      </c>
      <c r="AU219" s="250" t="s">
        <v>84</v>
      </c>
      <c r="AV219" s="11" t="s">
        <v>84</v>
      </c>
      <c r="AW219" s="11" t="s">
        <v>37</v>
      </c>
      <c r="AX219" s="11" t="s">
        <v>74</v>
      </c>
      <c r="AY219" s="250" t="s">
        <v>126</v>
      </c>
    </row>
    <row r="220" spans="2:51" s="11" customFormat="1" ht="13.5">
      <c r="B220" s="240"/>
      <c r="C220" s="241"/>
      <c r="D220" s="233" t="s">
        <v>198</v>
      </c>
      <c r="E220" s="242" t="s">
        <v>21</v>
      </c>
      <c r="F220" s="243" t="s">
        <v>740</v>
      </c>
      <c r="G220" s="241"/>
      <c r="H220" s="244">
        <v>15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AT220" s="250" t="s">
        <v>198</v>
      </c>
      <c r="AU220" s="250" t="s">
        <v>84</v>
      </c>
      <c r="AV220" s="11" t="s">
        <v>84</v>
      </c>
      <c r="AW220" s="11" t="s">
        <v>37</v>
      </c>
      <c r="AX220" s="11" t="s">
        <v>74</v>
      </c>
      <c r="AY220" s="250" t="s">
        <v>126</v>
      </c>
    </row>
    <row r="221" spans="2:51" s="11" customFormat="1" ht="13.5">
      <c r="B221" s="240"/>
      <c r="C221" s="241"/>
      <c r="D221" s="233" t="s">
        <v>198</v>
      </c>
      <c r="E221" s="242" t="s">
        <v>21</v>
      </c>
      <c r="F221" s="243" t="s">
        <v>741</v>
      </c>
      <c r="G221" s="241"/>
      <c r="H221" s="244">
        <v>45</v>
      </c>
      <c r="I221" s="245"/>
      <c r="J221" s="241"/>
      <c r="K221" s="241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198</v>
      </c>
      <c r="AU221" s="250" t="s">
        <v>84</v>
      </c>
      <c r="AV221" s="11" t="s">
        <v>84</v>
      </c>
      <c r="AW221" s="11" t="s">
        <v>37</v>
      </c>
      <c r="AX221" s="11" t="s">
        <v>74</v>
      </c>
      <c r="AY221" s="250" t="s">
        <v>126</v>
      </c>
    </row>
    <row r="222" spans="2:51" s="11" customFormat="1" ht="13.5">
      <c r="B222" s="240"/>
      <c r="C222" s="241"/>
      <c r="D222" s="233" t="s">
        <v>198</v>
      </c>
      <c r="E222" s="242" t="s">
        <v>21</v>
      </c>
      <c r="F222" s="243" t="s">
        <v>742</v>
      </c>
      <c r="G222" s="241"/>
      <c r="H222" s="244">
        <v>15</v>
      </c>
      <c r="I222" s="245"/>
      <c r="J222" s="241"/>
      <c r="K222" s="241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198</v>
      </c>
      <c r="AU222" s="250" t="s">
        <v>84</v>
      </c>
      <c r="AV222" s="11" t="s">
        <v>84</v>
      </c>
      <c r="AW222" s="11" t="s">
        <v>37</v>
      </c>
      <c r="AX222" s="11" t="s">
        <v>74</v>
      </c>
      <c r="AY222" s="250" t="s">
        <v>126</v>
      </c>
    </row>
    <row r="223" spans="2:51" s="11" customFormat="1" ht="13.5">
      <c r="B223" s="240"/>
      <c r="C223" s="241"/>
      <c r="D223" s="233" t="s">
        <v>198</v>
      </c>
      <c r="E223" s="242" t="s">
        <v>21</v>
      </c>
      <c r="F223" s="243" t="s">
        <v>743</v>
      </c>
      <c r="G223" s="241"/>
      <c r="H223" s="244">
        <v>45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198</v>
      </c>
      <c r="AU223" s="250" t="s">
        <v>84</v>
      </c>
      <c r="AV223" s="11" t="s">
        <v>84</v>
      </c>
      <c r="AW223" s="11" t="s">
        <v>37</v>
      </c>
      <c r="AX223" s="11" t="s">
        <v>74</v>
      </c>
      <c r="AY223" s="250" t="s">
        <v>126</v>
      </c>
    </row>
    <row r="224" spans="2:51" s="11" customFormat="1" ht="13.5">
      <c r="B224" s="240"/>
      <c r="C224" s="241"/>
      <c r="D224" s="233" t="s">
        <v>198</v>
      </c>
      <c r="E224" s="242" t="s">
        <v>21</v>
      </c>
      <c r="F224" s="243" t="s">
        <v>744</v>
      </c>
      <c r="G224" s="241"/>
      <c r="H224" s="244">
        <v>30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198</v>
      </c>
      <c r="AU224" s="250" t="s">
        <v>84</v>
      </c>
      <c r="AV224" s="11" t="s">
        <v>84</v>
      </c>
      <c r="AW224" s="11" t="s">
        <v>37</v>
      </c>
      <c r="AX224" s="11" t="s">
        <v>74</v>
      </c>
      <c r="AY224" s="250" t="s">
        <v>126</v>
      </c>
    </row>
    <row r="225" spans="2:51" s="13" customFormat="1" ht="13.5">
      <c r="B225" s="262"/>
      <c r="C225" s="263"/>
      <c r="D225" s="233" t="s">
        <v>198</v>
      </c>
      <c r="E225" s="264" t="s">
        <v>21</v>
      </c>
      <c r="F225" s="265" t="s">
        <v>222</v>
      </c>
      <c r="G225" s="263"/>
      <c r="H225" s="266">
        <v>195</v>
      </c>
      <c r="I225" s="267"/>
      <c r="J225" s="263"/>
      <c r="K225" s="263"/>
      <c r="L225" s="268"/>
      <c r="M225" s="269"/>
      <c r="N225" s="270"/>
      <c r="O225" s="270"/>
      <c r="P225" s="270"/>
      <c r="Q225" s="270"/>
      <c r="R225" s="270"/>
      <c r="S225" s="270"/>
      <c r="T225" s="271"/>
      <c r="AT225" s="272" t="s">
        <v>198</v>
      </c>
      <c r="AU225" s="272" t="s">
        <v>84</v>
      </c>
      <c r="AV225" s="13" t="s">
        <v>152</v>
      </c>
      <c r="AW225" s="13" t="s">
        <v>37</v>
      </c>
      <c r="AX225" s="13" t="s">
        <v>82</v>
      </c>
      <c r="AY225" s="272" t="s">
        <v>126</v>
      </c>
    </row>
    <row r="226" spans="2:65" s="1" customFormat="1" ht="16.5" customHeight="1">
      <c r="B226" s="46"/>
      <c r="C226" s="283" t="s">
        <v>452</v>
      </c>
      <c r="D226" s="283" t="s">
        <v>335</v>
      </c>
      <c r="E226" s="284" t="s">
        <v>824</v>
      </c>
      <c r="F226" s="285" t="s">
        <v>825</v>
      </c>
      <c r="G226" s="286" t="s">
        <v>291</v>
      </c>
      <c r="H226" s="287">
        <v>195</v>
      </c>
      <c r="I226" s="288"/>
      <c r="J226" s="289">
        <f>ROUND(I226*H226,2)</f>
        <v>0</v>
      </c>
      <c r="K226" s="285" t="s">
        <v>133</v>
      </c>
      <c r="L226" s="290"/>
      <c r="M226" s="291" t="s">
        <v>21</v>
      </c>
      <c r="N226" s="292" t="s">
        <v>45</v>
      </c>
      <c r="O226" s="47"/>
      <c r="P226" s="230">
        <f>O226*H226</f>
        <v>0</v>
      </c>
      <c r="Q226" s="230">
        <v>4E-05</v>
      </c>
      <c r="R226" s="230">
        <f>Q226*H226</f>
        <v>0.0078000000000000005</v>
      </c>
      <c r="S226" s="230">
        <v>0</v>
      </c>
      <c r="T226" s="231">
        <f>S226*H226</f>
        <v>0</v>
      </c>
      <c r="AR226" s="24" t="s">
        <v>338</v>
      </c>
      <c r="AT226" s="24" t="s">
        <v>335</v>
      </c>
      <c r="AU226" s="24" t="s">
        <v>84</v>
      </c>
      <c r="AY226" s="24" t="s">
        <v>126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82</v>
      </c>
      <c r="BK226" s="232">
        <f>ROUND(I226*H226,2)</f>
        <v>0</v>
      </c>
      <c r="BL226" s="24" t="s">
        <v>282</v>
      </c>
      <c r="BM226" s="24" t="s">
        <v>826</v>
      </c>
    </row>
    <row r="227" spans="2:65" s="1" customFormat="1" ht="25.5" customHeight="1">
      <c r="B227" s="46"/>
      <c r="C227" s="221" t="s">
        <v>456</v>
      </c>
      <c r="D227" s="221" t="s">
        <v>129</v>
      </c>
      <c r="E227" s="222" t="s">
        <v>827</v>
      </c>
      <c r="F227" s="223" t="s">
        <v>828</v>
      </c>
      <c r="G227" s="224" t="s">
        <v>149</v>
      </c>
      <c r="H227" s="225">
        <v>7</v>
      </c>
      <c r="I227" s="226"/>
      <c r="J227" s="227">
        <f>ROUND(I227*H227,2)</f>
        <v>0</v>
      </c>
      <c r="K227" s="223" t="s">
        <v>133</v>
      </c>
      <c r="L227" s="72"/>
      <c r="M227" s="228" t="s">
        <v>21</v>
      </c>
      <c r="N227" s="229" t="s">
        <v>45</v>
      </c>
      <c r="O227" s="47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4" t="s">
        <v>282</v>
      </c>
      <c r="AT227" s="24" t="s">
        <v>129</v>
      </c>
      <c r="AU227" s="24" t="s">
        <v>84</v>
      </c>
      <c r="AY227" s="24" t="s">
        <v>126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82</v>
      </c>
      <c r="BK227" s="232">
        <f>ROUND(I227*H227,2)</f>
        <v>0</v>
      </c>
      <c r="BL227" s="24" t="s">
        <v>282</v>
      </c>
      <c r="BM227" s="24" t="s">
        <v>829</v>
      </c>
    </row>
    <row r="228" spans="2:51" s="11" customFormat="1" ht="13.5">
      <c r="B228" s="240"/>
      <c r="C228" s="241"/>
      <c r="D228" s="233" t="s">
        <v>198</v>
      </c>
      <c r="E228" s="242" t="s">
        <v>21</v>
      </c>
      <c r="F228" s="243" t="s">
        <v>554</v>
      </c>
      <c r="G228" s="241"/>
      <c r="H228" s="244">
        <v>1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AT228" s="250" t="s">
        <v>198</v>
      </c>
      <c r="AU228" s="250" t="s">
        <v>84</v>
      </c>
      <c r="AV228" s="11" t="s">
        <v>84</v>
      </c>
      <c r="AW228" s="11" t="s">
        <v>37</v>
      </c>
      <c r="AX228" s="11" t="s">
        <v>74</v>
      </c>
      <c r="AY228" s="250" t="s">
        <v>126</v>
      </c>
    </row>
    <row r="229" spans="2:51" s="11" customFormat="1" ht="13.5">
      <c r="B229" s="240"/>
      <c r="C229" s="241"/>
      <c r="D229" s="233" t="s">
        <v>198</v>
      </c>
      <c r="E229" s="242" t="s">
        <v>21</v>
      </c>
      <c r="F229" s="243" t="s">
        <v>555</v>
      </c>
      <c r="G229" s="241"/>
      <c r="H229" s="244">
        <v>1</v>
      </c>
      <c r="I229" s="245"/>
      <c r="J229" s="241"/>
      <c r="K229" s="241"/>
      <c r="L229" s="246"/>
      <c r="M229" s="247"/>
      <c r="N229" s="248"/>
      <c r="O229" s="248"/>
      <c r="P229" s="248"/>
      <c r="Q229" s="248"/>
      <c r="R229" s="248"/>
      <c r="S229" s="248"/>
      <c r="T229" s="249"/>
      <c r="AT229" s="250" t="s">
        <v>198</v>
      </c>
      <c r="AU229" s="250" t="s">
        <v>84</v>
      </c>
      <c r="AV229" s="11" t="s">
        <v>84</v>
      </c>
      <c r="AW229" s="11" t="s">
        <v>37</v>
      </c>
      <c r="AX229" s="11" t="s">
        <v>74</v>
      </c>
      <c r="AY229" s="250" t="s">
        <v>126</v>
      </c>
    </row>
    <row r="230" spans="2:51" s="11" customFormat="1" ht="13.5">
      <c r="B230" s="240"/>
      <c r="C230" s="241"/>
      <c r="D230" s="233" t="s">
        <v>198</v>
      </c>
      <c r="E230" s="242" t="s">
        <v>21</v>
      </c>
      <c r="F230" s="243" t="s">
        <v>345</v>
      </c>
      <c r="G230" s="241"/>
      <c r="H230" s="244">
        <v>1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198</v>
      </c>
      <c r="AU230" s="250" t="s">
        <v>84</v>
      </c>
      <c r="AV230" s="11" t="s">
        <v>84</v>
      </c>
      <c r="AW230" s="11" t="s">
        <v>37</v>
      </c>
      <c r="AX230" s="11" t="s">
        <v>74</v>
      </c>
      <c r="AY230" s="250" t="s">
        <v>126</v>
      </c>
    </row>
    <row r="231" spans="2:51" s="11" customFormat="1" ht="13.5">
      <c r="B231" s="240"/>
      <c r="C231" s="241"/>
      <c r="D231" s="233" t="s">
        <v>198</v>
      </c>
      <c r="E231" s="242" t="s">
        <v>21</v>
      </c>
      <c r="F231" s="243" t="s">
        <v>346</v>
      </c>
      <c r="G231" s="241"/>
      <c r="H231" s="244">
        <v>1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198</v>
      </c>
      <c r="AU231" s="250" t="s">
        <v>84</v>
      </c>
      <c r="AV231" s="11" t="s">
        <v>84</v>
      </c>
      <c r="AW231" s="11" t="s">
        <v>37</v>
      </c>
      <c r="AX231" s="11" t="s">
        <v>74</v>
      </c>
      <c r="AY231" s="250" t="s">
        <v>126</v>
      </c>
    </row>
    <row r="232" spans="2:51" s="11" customFormat="1" ht="13.5">
      <c r="B232" s="240"/>
      <c r="C232" s="241"/>
      <c r="D232" s="233" t="s">
        <v>198</v>
      </c>
      <c r="E232" s="242" t="s">
        <v>21</v>
      </c>
      <c r="F232" s="243" t="s">
        <v>347</v>
      </c>
      <c r="G232" s="241"/>
      <c r="H232" s="244">
        <v>1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198</v>
      </c>
      <c r="AU232" s="250" t="s">
        <v>84</v>
      </c>
      <c r="AV232" s="11" t="s">
        <v>84</v>
      </c>
      <c r="AW232" s="11" t="s">
        <v>37</v>
      </c>
      <c r="AX232" s="11" t="s">
        <v>74</v>
      </c>
      <c r="AY232" s="250" t="s">
        <v>126</v>
      </c>
    </row>
    <row r="233" spans="2:51" s="11" customFormat="1" ht="13.5">
      <c r="B233" s="240"/>
      <c r="C233" s="241"/>
      <c r="D233" s="233" t="s">
        <v>198</v>
      </c>
      <c r="E233" s="242" t="s">
        <v>21</v>
      </c>
      <c r="F233" s="243" t="s">
        <v>348</v>
      </c>
      <c r="G233" s="241"/>
      <c r="H233" s="244">
        <v>1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198</v>
      </c>
      <c r="AU233" s="250" t="s">
        <v>84</v>
      </c>
      <c r="AV233" s="11" t="s">
        <v>84</v>
      </c>
      <c r="AW233" s="11" t="s">
        <v>37</v>
      </c>
      <c r="AX233" s="11" t="s">
        <v>74</v>
      </c>
      <c r="AY233" s="250" t="s">
        <v>126</v>
      </c>
    </row>
    <row r="234" spans="2:51" s="11" customFormat="1" ht="13.5">
      <c r="B234" s="240"/>
      <c r="C234" s="241"/>
      <c r="D234" s="233" t="s">
        <v>198</v>
      </c>
      <c r="E234" s="242" t="s">
        <v>21</v>
      </c>
      <c r="F234" s="243" t="s">
        <v>393</v>
      </c>
      <c r="G234" s="241"/>
      <c r="H234" s="244">
        <v>1</v>
      </c>
      <c r="I234" s="245"/>
      <c r="J234" s="241"/>
      <c r="K234" s="241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198</v>
      </c>
      <c r="AU234" s="250" t="s">
        <v>84</v>
      </c>
      <c r="AV234" s="11" t="s">
        <v>84</v>
      </c>
      <c r="AW234" s="11" t="s">
        <v>37</v>
      </c>
      <c r="AX234" s="11" t="s">
        <v>74</v>
      </c>
      <c r="AY234" s="250" t="s">
        <v>126</v>
      </c>
    </row>
    <row r="235" spans="2:51" s="13" customFormat="1" ht="13.5">
      <c r="B235" s="262"/>
      <c r="C235" s="263"/>
      <c r="D235" s="233" t="s">
        <v>198</v>
      </c>
      <c r="E235" s="264" t="s">
        <v>21</v>
      </c>
      <c r="F235" s="265" t="s">
        <v>222</v>
      </c>
      <c r="G235" s="263"/>
      <c r="H235" s="266">
        <v>7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AT235" s="272" t="s">
        <v>198</v>
      </c>
      <c r="AU235" s="272" t="s">
        <v>84</v>
      </c>
      <c r="AV235" s="13" t="s">
        <v>152</v>
      </c>
      <c r="AW235" s="13" t="s">
        <v>37</v>
      </c>
      <c r="AX235" s="13" t="s">
        <v>82</v>
      </c>
      <c r="AY235" s="272" t="s">
        <v>126</v>
      </c>
    </row>
    <row r="236" spans="2:65" s="1" customFormat="1" ht="16.5" customHeight="1">
      <c r="B236" s="46"/>
      <c r="C236" s="283" t="s">
        <v>460</v>
      </c>
      <c r="D236" s="283" t="s">
        <v>335</v>
      </c>
      <c r="E236" s="284" t="s">
        <v>830</v>
      </c>
      <c r="F236" s="285" t="s">
        <v>831</v>
      </c>
      <c r="G236" s="286" t="s">
        <v>149</v>
      </c>
      <c r="H236" s="287">
        <v>7</v>
      </c>
      <c r="I236" s="288"/>
      <c r="J236" s="289">
        <f>ROUND(I236*H236,2)</f>
        <v>0</v>
      </c>
      <c r="K236" s="285" t="s">
        <v>133</v>
      </c>
      <c r="L236" s="290"/>
      <c r="M236" s="291" t="s">
        <v>21</v>
      </c>
      <c r="N236" s="292" t="s">
        <v>45</v>
      </c>
      <c r="O236" s="47"/>
      <c r="P236" s="230">
        <f>O236*H236</f>
        <v>0</v>
      </c>
      <c r="Q236" s="230">
        <v>6E-05</v>
      </c>
      <c r="R236" s="230">
        <f>Q236*H236</f>
        <v>0.00042</v>
      </c>
      <c r="S236" s="230">
        <v>0</v>
      </c>
      <c r="T236" s="231">
        <f>S236*H236</f>
        <v>0</v>
      </c>
      <c r="AR236" s="24" t="s">
        <v>338</v>
      </c>
      <c r="AT236" s="24" t="s">
        <v>335</v>
      </c>
      <c r="AU236" s="24" t="s">
        <v>84</v>
      </c>
      <c r="AY236" s="24" t="s">
        <v>126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82</v>
      </c>
      <c r="BK236" s="232">
        <f>ROUND(I236*H236,2)</f>
        <v>0</v>
      </c>
      <c r="BL236" s="24" t="s">
        <v>282</v>
      </c>
      <c r="BM236" s="24" t="s">
        <v>832</v>
      </c>
    </row>
    <row r="237" spans="2:65" s="1" customFormat="1" ht="25.5" customHeight="1">
      <c r="B237" s="46"/>
      <c r="C237" s="221" t="s">
        <v>466</v>
      </c>
      <c r="D237" s="221" t="s">
        <v>129</v>
      </c>
      <c r="E237" s="222" t="s">
        <v>833</v>
      </c>
      <c r="F237" s="223" t="s">
        <v>834</v>
      </c>
      <c r="G237" s="224" t="s">
        <v>149</v>
      </c>
      <c r="H237" s="225">
        <v>24</v>
      </c>
      <c r="I237" s="226"/>
      <c r="J237" s="227">
        <f>ROUND(I237*H237,2)</f>
        <v>0</v>
      </c>
      <c r="K237" s="223" t="s">
        <v>133</v>
      </c>
      <c r="L237" s="72"/>
      <c r="M237" s="228" t="s">
        <v>21</v>
      </c>
      <c r="N237" s="229" t="s">
        <v>45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4" t="s">
        <v>282</v>
      </c>
      <c r="AT237" s="24" t="s">
        <v>129</v>
      </c>
      <c r="AU237" s="24" t="s">
        <v>84</v>
      </c>
      <c r="AY237" s="24" t="s">
        <v>126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82</v>
      </c>
      <c r="BK237" s="232">
        <f>ROUND(I237*H237,2)</f>
        <v>0</v>
      </c>
      <c r="BL237" s="24" t="s">
        <v>282</v>
      </c>
      <c r="BM237" s="24" t="s">
        <v>835</v>
      </c>
    </row>
    <row r="238" spans="2:51" s="11" customFormat="1" ht="13.5">
      <c r="B238" s="240"/>
      <c r="C238" s="241"/>
      <c r="D238" s="233" t="s">
        <v>198</v>
      </c>
      <c r="E238" s="242" t="s">
        <v>21</v>
      </c>
      <c r="F238" s="243" t="s">
        <v>836</v>
      </c>
      <c r="G238" s="241"/>
      <c r="H238" s="244">
        <v>12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198</v>
      </c>
      <c r="AU238" s="250" t="s">
        <v>84</v>
      </c>
      <c r="AV238" s="11" t="s">
        <v>84</v>
      </c>
      <c r="AW238" s="11" t="s">
        <v>37</v>
      </c>
      <c r="AX238" s="11" t="s">
        <v>74</v>
      </c>
      <c r="AY238" s="250" t="s">
        <v>126</v>
      </c>
    </row>
    <row r="239" spans="2:51" s="11" customFormat="1" ht="13.5">
      <c r="B239" s="240"/>
      <c r="C239" s="241"/>
      <c r="D239" s="233" t="s">
        <v>198</v>
      </c>
      <c r="E239" s="242" t="s">
        <v>21</v>
      </c>
      <c r="F239" s="243" t="s">
        <v>837</v>
      </c>
      <c r="G239" s="241"/>
      <c r="H239" s="244">
        <v>12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AT239" s="250" t="s">
        <v>198</v>
      </c>
      <c r="AU239" s="250" t="s">
        <v>84</v>
      </c>
      <c r="AV239" s="11" t="s">
        <v>84</v>
      </c>
      <c r="AW239" s="11" t="s">
        <v>37</v>
      </c>
      <c r="AX239" s="11" t="s">
        <v>74</v>
      </c>
      <c r="AY239" s="250" t="s">
        <v>126</v>
      </c>
    </row>
    <row r="240" spans="2:51" s="13" customFormat="1" ht="13.5">
      <c r="B240" s="262"/>
      <c r="C240" s="263"/>
      <c r="D240" s="233" t="s">
        <v>198</v>
      </c>
      <c r="E240" s="264" t="s">
        <v>21</v>
      </c>
      <c r="F240" s="265" t="s">
        <v>222</v>
      </c>
      <c r="G240" s="263"/>
      <c r="H240" s="266">
        <v>24</v>
      </c>
      <c r="I240" s="267"/>
      <c r="J240" s="263"/>
      <c r="K240" s="263"/>
      <c r="L240" s="268"/>
      <c r="M240" s="269"/>
      <c r="N240" s="270"/>
      <c r="O240" s="270"/>
      <c r="P240" s="270"/>
      <c r="Q240" s="270"/>
      <c r="R240" s="270"/>
      <c r="S240" s="270"/>
      <c r="T240" s="271"/>
      <c r="AT240" s="272" t="s">
        <v>198</v>
      </c>
      <c r="AU240" s="272" t="s">
        <v>84</v>
      </c>
      <c r="AV240" s="13" t="s">
        <v>152</v>
      </c>
      <c r="AW240" s="13" t="s">
        <v>37</v>
      </c>
      <c r="AX240" s="13" t="s">
        <v>82</v>
      </c>
      <c r="AY240" s="272" t="s">
        <v>126</v>
      </c>
    </row>
    <row r="241" spans="2:65" s="1" customFormat="1" ht="16.5" customHeight="1">
      <c r="B241" s="46"/>
      <c r="C241" s="283" t="s">
        <v>470</v>
      </c>
      <c r="D241" s="283" t="s">
        <v>335</v>
      </c>
      <c r="E241" s="284" t="s">
        <v>838</v>
      </c>
      <c r="F241" s="285" t="s">
        <v>831</v>
      </c>
      <c r="G241" s="286" t="s">
        <v>149</v>
      </c>
      <c r="H241" s="287">
        <v>24</v>
      </c>
      <c r="I241" s="288"/>
      <c r="J241" s="289">
        <f>ROUND(I241*H241,2)</f>
        <v>0</v>
      </c>
      <c r="K241" s="285" t="s">
        <v>21</v>
      </c>
      <c r="L241" s="290"/>
      <c r="M241" s="291" t="s">
        <v>21</v>
      </c>
      <c r="N241" s="292" t="s">
        <v>45</v>
      </c>
      <c r="O241" s="47"/>
      <c r="P241" s="230">
        <f>O241*H241</f>
        <v>0</v>
      </c>
      <c r="Q241" s="230">
        <v>6E-05</v>
      </c>
      <c r="R241" s="230">
        <f>Q241*H241</f>
        <v>0.00144</v>
      </c>
      <c r="S241" s="230">
        <v>0</v>
      </c>
      <c r="T241" s="231">
        <f>S241*H241</f>
        <v>0</v>
      </c>
      <c r="AR241" s="24" t="s">
        <v>338</v>
      </c>
      <c r="AT241" s="24" t="s">
        <v>335</v>
      </c>
      <c r="AU241" s="24" t="s">
        <v>84</v>
      </c>
      <c r="AY241" s="24" t="s">
        <v>126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82</v>
      </c>
      <c r="BK241" s="232">
        <f>ROUND(I241*H241,2)</f>
        <v>0</v>
      </c>
      <c r="BL241" s="24" t="s">
        <v>282</v>
      </c>
      <c r="BM241" s="24" t="s">
        <v>839</v>
      </c>
    </row>
    <row r="242" spans="2:65" s="1" customFormat="1" ht="16.5" customHeight="1">
      <c r="B242" s="46"/>
      <c r="C242" s="221" t="s">
        <v>474</v>
      </c>
      <c r="D242" s="221" t="s">
        <v>129</v>
      </c>
      <c r="E242" s="222" t="s">
        <v>840</v>
      </c>
      <c r="F242" s="223" t="s">
        <v>841</v>
      </c>
      <c r="G242" s="224" t="s">
        <v>149</v>
      </c>
      <c r="H242" s="225">
        <v>55</v>
      </c>
      <c r="I242" s="226"/>
      <c r="J242" s="227">
        <f>ROUND(I242*H242,2)</f>
        <v>0</v>
      </c>
      <c r="K242" s="223" t="s">
        <v>133</v>
      </c>
      <c r="L242" s="72"/>
      <c r="M242" s="228" t="s">
        <v>21</v>
      </c>
      <c r="N242" s="229" t="s">
        <v>45</v>
      </c>
      <c r="O242" s="4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4" t="s">
        <v>282</v>
      </c>
      <c r="AT242" s="24" t="s">
        <v>129</v>
      </c>
      <c r="AU242" s="24" t="s">
        <v>84</v>
      </c>
      <c r="AY242" s="24" t="s">
        <v>126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82</v>
      </c>
      <c r="BK242" s="232">
        <f>ROUND(I242*H242,2)</f>
        <v>0</v>
      </c>
      <c r="BL242" s="24" t="s">
        <v>282</v>
      </c>
      <c r="BM242" s="24" t="s">
        <v>842</v>
      </c>
    </row>
    <row r="243" spans="2:51" s="11" customFormat="1" ht="13.5">
      <c r="B243" s="240"/>
      <c r="C243" s="241"/>
      <c r="D243" s="233" t="s">
        <v>198</v>
      </c>
      <c r="E243" s="242" t="s">
        <v>21</v>
      </c>
      <c r="F243" s="243" t="s">
        <v>554</v>
      </c>
      <c r="G243" s="241"/>
      <c r="H243" s="244">
        <v>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198</v>
      </c>
      <c r="AU243" s="250" t="s">
        <v>84</v>
      </c>
      <c r="AV243" s="11" t="s">
        <v>84</v>
      </c>
      <c r="AW243" s="11" t="s">
        <v>37</v>
      </c>
      <c r="AX243" s="11" t="s">
        <v>74</v>
      </c>
      <c r="AY243" s="250" t="s">
        <v>126</v>
      </c>
    </row>
    <row r="244" spans="2:51" s="11" customFormat="1" ht="13.5">
      <c r="B244" s="240"/>
      <c r="C244" s="241"/>
      <c r="D244" s="233" t="s">
        <v>198</v>
      </c>
      <c r="E244" s="242" t="s">
        <v>21</v>
      </c>
      <c r="F244" s="243" t="s">
        <v>555</v>
      </c>
      <c r="G244" s="241"/>
      <c r="H244" s="244">
        <v>1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198</v>
      </c>
      <c r="AU244" s="250" t="s">
        <v>84</v>
      </c>
      <c r="AV244" s="11" t="s">
        <v>84</v>
      </c>
      <c r="AW244" s="11" t="s">
        <v>37</v>
      </c>
      <c r="AX244" s="11" t="s">
        <v>74</v>
      </c>
      <c r="AY244" s="250" t="s">
        <v>126</v>
      </c>
    </row>
    <row r="245" spans="2:51" s="11" customFormat="1" ht="13.5">
      <c r="B245" s="240"/>
      <c r="C245" s="241"/>
      <c r="D245" s="233" t="s">
        <v>198</v>
      </c>
      <c r="E245" s="242" t="s">
        <v>21</v>
      </c>
      <c r="F245" s="243" t="s">
        <v>345</v>
      </c>
      <c r="G245" s="241"/>
      <c r="H245" s="244">
        <v>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198</v>
      </c>
      <c r="AU245" s="250" t="s">
        <v>84</v>
      </c>
      <c r="AV245" s="11" t="s">
        <v>84</v>
      </c>
      <c r="AW245" s="11" t="s">
        <v>37</v>
      </c>
      <c r="AX245" s="11" t="s">
        <v>74</v>
      </c>
      <c r="AY245" s="250" t="s">
        <v>126</v>
      </c>
    </row>
    <row r="246" spans="2:51" s="11" customFormat="1" ht="13.5">
      <c r="B246" s="240"/>
      <c r="C246" s="241"/>
      <c r="D246" s="233" t="s">
        <v>198</v>
      </c>
      <c r="E246" s="242" t="s">
        <v>21</v>
      </c>
      <c r="F246" s="243" t="s">
        <v>843</v>
      </c>
      <c r="G246" s="241"/>
      <c r="H246" s="244">
        <v>25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198</v>
      </c>
      <c r="AU246" s="250" t="s">
        <v>84</v>
      </c>
      <c r="AV246" s="11" t="s">
        <v>84</v>
      </c>
      <c r="AW246" s="11" t="s">
        <v>37</v>
      </c>
      <c r="AX246" s="11" t="s">
        <v>74</v>
      </c>
      <c r="AY246" s="250" t="s">
        <v>126</v>
      </c>
    </row>
    <row r="247" spans="2:51" s="11" customFormat="1" ht="13.5">
      <c r="B247" s="240"/>
      <c r="C247" s="241"/>
      <c r="D247" s="233" t="s">
        <v>198</v>
      </c>
      <c r="E247" s="242" t="s">
        <v>21</v>
      </c>
      <c r="F247" s="243" t="s">
        <v>347</v>
      </c>
      <c r="G247" s="241"/>
      <c r="H247" s="244">
        <v>1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198</v>
      </c>
      <c r="AU247" s="250" t="s">
        <v>84</v>
      </c>
      <c r="AV247" s="11" t="s">
        <v>84</v>
      </c>
      <c r="AW247" s="11" t="s">
        <v>37</v>
      </c>
      <c r="AX247" s="11" t="s">
        <v>74</v>
      </c>
      <c r="AY247" s="250" t="s">
        <v>126</v>
      </c>
    </row>
    <row r="248" spans="2:51" s="11" customFormat="1" ht="13.5">
      <c r="B248" s="240"/>
      <c r="C248" s="241"/>
      <c r="D248" s="233" t="s">
        <v>198</v>
      </c>
      <c r="E248" s="242" t="s">
        <v>21</v>
      </c>
      <c r="F248" s="243" t="s">
        <v>844</v>
      </c>
      <c r="G248" s="241"/>
      <c r="H248" s="244">
        <v>25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198</v>
      </c>
      <c r="AU248" s="250" t="s">
        <v>84</v>
      </c>
      <c r="AV248" s="11" t="s">
        <v>84</v>
      </c>
      <c r="AW248" s="11" t="s">
        <v>37</v>
      </c>
      <c r="AX248" s="11" t="s">
        <v>74</v>
      </c>
      <c r="AY248" s="250" t="s">
        <v>126</v>
      </c>
    </row>
    <row r="249" spans="2:51" s="11" customFormat="1" ht="13.5">
      <c r="B249" s="240"/>
      <c r="C249" s="241"/>
      <c r="D249" s="233" t="s">
        <v>198</v>
      </c>
      <c r="E249" s="242" t="s">
        <v>21</v>
      </c>
      <c r="F249" s="243" t="s">
        <v>393</v>
      </c>
      <c r="G249" s="241"/>
      <c r="H249" s="244">
        <v>1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AT249" s="250" t="s">
        <v>198</v>
      </c>
      <c r="AU249" s="250" t="s">
        <v>84</v>
      </c>
      <c r="AV249" s="11" t="s">
        <v>84</v>
      </c>
      <c r="AW249" s="11" t="s">
        <v>37</v>
      </c>
      <c r="AX249" s="11" t="s">
        <v>74</v>
      </c>
      <c r="AY249" s="250" t="s">
        <v>126</v>
      </c>
    </row>
    <row r="250" spans="2:51" s="13" customFormat="1" ht="13.5">
      <c r="B250" s="262"/>
      <c r="C250" s="263"/>
      <c r="D250" s="233" t="s">
        <v>198</v>
      </c>
      <c r="E250" s="264" t="s">
        <v>21</v>
      </c>
      <c r="F250" s="265" t="s">
        <v>222</v>
      </c>
      <c r="G250" s="263"/>
      <c r="H250" s="266">
        <v>55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AT250" s="272" t="s">
        <v>198</v>
      </c>
      <c r="AU250" s="272" t="s">
        <v>84</v>
      </c>
      <c r="AV250" s="13" t="s">
        <v>152</v>
      </c>
      <c r="AW250" s="13" t="s">
        <v>37</v>
      </c>
      <c r="AX250" s="13" t="s">
        <v>82</v>
      </c>
      <c r="AY250" s="272" t="s">
        <v>126</v>
      </c>
    </row>
    <row r="251" spans="2:65" s="1" customFormat="1" ht="16.5" customHeight="1">
      <c r="B251" s="46"/>
      <c r="C251" s="221" t="s">
        <v>487</v>
      </c>
      <c r="D251" s="221" t="s">
        <v>129</v>
      </c>
      <c r="E251" s="222" t="s">
        <v>845</v>
      </c>
      <c r="F251" s="223" t="s">
        <v>846</v>
      </c>
      <c r="G251" s="224" t="s">
        <v>149</v>
      </c>
      <c r="H251" s="225">
        <v>7</v>
      </c>
      <c r="I251" s="226"/>
      <c r="J251" s="227">
        <f>ROUND(I251*H251,2)</f>
        <v>0</v>
      </c>
      <c r="K251" s="223" t="s">
        <v>133</v>
      </c>
      <c r="L251" s="72"/>
      <c r="M251" s="228" t="s">
        <v>21</v>
      </c>
      <c r="N251" s="229" t="s">
        <v>45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4" t="s">
        <v>282</v>
      </c>
      <c r="AT251" s="24" t="s">
        <v>129</v>
      </c>
      <c r="AU251" s="24" t="s">
        <v>84</v>
      </c>
      <c r="AY251" s="24" t="s">
        <v>126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82</v>
      </c>
      <c r="BK251" s="232">
        <f>ROUND(I251*H251,2)</f>
        <v>0</v>
      </c>
      <c r="BL251" s="24" t="s">
        <v>282</v>
      </c>
      <c r="BM251" s="24" t="s">
        <v>847</v>
      </c>
    </row>
    <row r="252" spans="2:51" s="11" customFormat="1" ht="13.5">
      <c r="B252" s="240"/>
      <c r="C252" s="241"/>
      <c r="D252" s="233" t="s">
        <v>198</v>
      </c>
      <c r="E252" s="242" t="s">
        <v>21</v>
      </c>
      <c r="F252" s="243" t="s">
        <v>848</v>
      </c>
      <c r="G252" s="241"/>
      <c r="H252" s="244">
        <v>7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AT252" s="250" t="s">
        <v>198</v>
      </c>
      <c r="AU252" s="250" t="s">
        <v>84</v>
      </c>
      <c r="AV252" s="11" t="s">
        <v>84</v>
      </c>
      <c r="AW252" s="11" t="s">
        <v>37</v>
      </c>
      <c r="AX252" s="11" t="s">
        <v>82</v>
      </c>
      <c r="AY252" s="250" t="s">
        <v>126</v>
      </c>
    </row>
    <row r="253" spans="2:65" s="1" customFormat="1" ht="16.5" customHeight="1">
      <c r="B253" s="46"/>
      <c r="C253" s="283" t="s">
        <v>491</v>
      </c>
      <c r="D253" s="283" t="s">
        <v>335</v>
      </c>
      <c r="E253" s="284" t="s">
        <v>849</v>
      </c>
      <c r="F253" s="285" t="s">
        <v>850</v>
      </c>
      <c r="G253" s="286" t="s">
        <v>851</v>
      </c>
      <c r="H253" s="287">
        <v>5</v>
      </c>
      <c r="I253" s="288"/>
      <c r="J253" s="289">
        <f>ROUND(I253*H253,2)</f>
        <v>0</v>
      </c>
      <c r="K253" s="285" t="s">
        <v>21</v>
      </c>
      <c r="L253" s="290"/>
      <c r="M253" s="291" t="s">
        <v>21</v>
      </c>
      <c r="N253" s="292" t="s">
        <v>45</v>
      </c>
      <c r="O253" s="47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4" t="s">
        <v>338</v>
      </c>
      <c r="AT253" s="24" t="s">
        <v>335</v>
      </c>
      <c r="AU253" s="24" t="s">
        <v>84</v>
      </c>
      <c r="AY253" s="24" t="s">
        <v>126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4" t="s">
        <v>82</v>
      </c>
      <c r="BK253" s="232">
        <f>ROUND(I253*H253,2)</f>
        <v>0</v>
      </c>
      <c r="BL253" s="24" t="s">
        <v>282</v>
      </c>
      <c r="BM253" s="24" t="s">
        <v>852</v>
      </c>
    </row>
    <row r="254" spans="2:47" s="1" customFormat="1" ht="13.5">
      <c r="B254" s="46"/>
      <c r="C254" s="74"/>
      <c r="D254" s="233" t="s">
        <v>136</v>
      </c>
      <c r="E254" s="74"/>
      <c r="F254" s="234" t="s">
        <v>853</v>
      </c>
      <c r="G254" s="74"/>
      <c r="H254" s="74"/>
      <c r="I254" s="191"/>
      <c r="J254" s="74"/>
      <c r="K254" s="74"/>
      <c r="L254" s="72"/>
      <c r="M254" s="235"/>
      <c r="N254" s="47"/>
      <c r="O254" s="47"/>
      <c r="P254" s="47"/>
      <c r="Q254" s="47"/>
      <c r="R254" s="47"/>
      <c r="S254" s="47"/>
      <c r="T254" s="95"/>
      <c r="AT254" s="24" t="s">
        <v>136</v>
      </c>
      <c r="AU254" s="24" t="s">
        <v>84</v>
      </c>
    </row>
    <row r="255" spans="2:51" s="11" customFormat="1" ht="13.5">
      <c r="B255" s="240"/>
      <c r="C255" s="241"/>
      <c r="D255" s="233" t="s">
        <v>198</v>
      </c>
      <c r="E255" s="242" t="s">
        <v>21</v>
      </c>
      <c r="F255" s="243" t="s">
        <v>854</v>
      </c>
      <c r="G255" s="241"/>
      <c r="H255" s="244">
        <v>5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198</v>
      </c>
      <c r="AU255" s="250" t="s">
        <v>84</v>
      </c>
      <c r="AV255" s="11" t="s">
        <v>84</v>
      </c>
      <c r="AW255" s="11" t="s">
        <v>37</v>
      </c>
      <c r="AX255" s="11" t="s">
        <v>82</v>
      </c>
      <c r="AY255" s="250" t="s">
        <v>126</v>
      </c>
    </row>
    <row r="256" spans="2:65" s="1" customFormat="1" ht="16.5" customHeight="1">
      <c r="B256" s="46"/>
      <c r="C256" s="283" t="s">
        <v>495</v>
      </c>
      <c r="D256" s="283" t="s">
        <v>335</v>
      </c>
      <c r="E256" s="284" t="s">
        <v>855</v>
      </c>
      <c r="F256" s="285" t="s">
        <v>856</v>
      </c>
      <c r="G256" s="286" t="s">
        <v>851</v>
      </c>
      <c r="H256" s="287">
        <v>2</v>
      </c>
      <c r="I256" s="288"/>
      <c r="J256" s="289">
        <f>ROUND(I256*H256,2)</f>
        <v>0</v>
      </c>
      <c r="K256" s="285" t="s">
        <v>21</v>
      </c>
      <c r="L256" s="290"/>
      <c r="M256" s="291" t="s">
        <v>21</v>
      </c>
      <c r="N256" s="292" t="s">
        <v>45</v>
      </c>
      <c r="O256" s="47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4" t="s">
        <v>338</v>
      </c>
      <c r="AT256" s="24" t="s">
        <v>335</v>
      </c>
      <c r="AU256" s="24" t="s">
        <v>84</v>
      </c>
      <c r="AY256" s="24" t="s">
        <v>126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82</v>
      </c>
      <c r="BK256" s="232">
        <f>ROUND(I256*H256,2)</f>
        <v>0</v>
      </c>
      <c r="BL256" s="24" t="s">
        <v>282</v>
      </c>
      <c r="BM256" s="24" t="s">
        <v>857</v>
      </c>
    </row>
    <row r="257" spans="2:47" s="1" customFormat="1" ht="13.5">
      <c r="B257" s="46"/>
      <c r="C257" s="74"/>
      <c r="D257" s="233" t="s">
        <v>136</v>
      </c>
      <c r="E257" s="74"/>
      <c r="F257" s="234" t="s">
        <v>858</v>
      </c>
      <c r="G257" s="74"/>
      <c r="H257" s="74"/>
      <c r="I257" s="191"/>
      <c r="J257" s="74"/>
      <c r="K257" s="74"/>
      <c r="L257" s="72"/>
      <c r="M257" s="235"/>
      <c r="N257" s="47"/>
      <c r="O257" s="47"/>
      <c r="P257" s="47"/>
      <c r="Q257" s="47"/>
      <c r="R257" s="47"/>
      <c r="S257" s="47"/>
      <c r="T257" s="95"/>
      <c r="AT257" s="24" t="s">
        <v>136</v>
      </c>
      <c r="AU257" s="24" t="s">
        <v>84</v>
      </c>
    </row>
    <row r="258" spans="2:51" s="11" customFormat="1" ht="13.5">
      <c r="B258" s="240"/>
      <c r="C258" s="241"/>
      <c r="D258" s="233" t="s">
        <v>198</v>
      </c>
      <c r="E258" s="242" t="s">
        <v>21</v>
      </c>
      <c r="F258" s="243" t="s">
        <v>859</v>
      </c>
      <c r="G258" s="241"/>
      <c r="H258" s="244">
        <v>2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198</v>
      </c>
      <c r="AU258" s="250" t="s">
        <v>84</v>
      </c>
      <c r="AV258" s="11" t="s">
        <v>84</v>
      </c>
      <c r="AW258" s="11" t="s">
        <v>37</v>
      </c>
      <c r="AX258" s="11" t="s">
        <v>82</v>
      </c>
      <c r="AY258" s="250" t="s">
        <v>126</v>
      </c>
    </row>
    <row r="259" spans="2:65" s="1" customFormat="1" ht="25.5" customHeight="1">
      <c r="B259" s="46"/>
      <c r="C259" s="221" t="s">
        <v>501</v>
      </c>
      <c r="D259" s="221" t="s">
        <v>129</v>
      </c>
      <c r="E259" s="222" t="s">
        <v>860</v>
      </c>
      <c r="F259" s="223" t="s">
        <v>861</v>
      </c>
      <c r="G259" s="224" t="s">
        <v>149</v>
      </c>
      <c r="H259" s="225">
        <v>7</v>
      </c>
      <c r="I259" s="226"/>
      <c r="J259" s="227">
        <f>ROUND(I259*H259,2)</f>
        <v>0</v>
      </c>
      <c r="K259" s="223" t="s">
        <v>133</v>
      </c>
      <c r="L259" s="72"/>
      <c r="M259" s="228" t="s">
        <v>21</v>
      </c>
      <c r="N259" s="229" t="s">
        <v>45</v>
      </c>
      <c r="O259" s="47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4" t="s">
        <v>282</v>
      </c>
      <c r="AT259" s="24" t="s">
        <v>129</v>
      </c>
      <c r="AU259" s="24" t="s">
        <v>84</v>
      </c>
      <c r="AY259" s="24" t="s">
        <v>126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82</v>
      </c>
      <c r="BK259" s="232">
        <f>ROUND(I259*H259,2)</f>
        <v>0</v>
      </c>
      <c r="BL259" s="24" t="s">
        <v>282</v>
      </c>
      <c r="BM259" s="24" t="s">
        <v>862</v>
      </c>
    </row>
    <row r="260" spans="2:65" s="1" customFormat="1" ht="25.5" customHeight="1">
      <c r="B260" s="46"/>
      <c r="C260" s="221" t="s">
        <v>512</v>
      </c>
      <c r="D260" s="221" t="s">
        <v>129</v>
      </c>
      <c r="E260" s="222" t="s">
        <v>863</v>
      </c>
      <c r="F260" s="223" t="s">
        <v>864</v>
      </c>
      <c r="G260" s="224" t="s">
        <v>149</v>
      </c>
      <c r="H260" s="225">
        <v>7</v>
      </c>
      <c r="I260" s="226"/>
      <c r="J260" s="227">
        <f>ROUND(I260*H260,2)</f>
        <v>0</v>
      </c>
      <c r="K260" s="223" t="s">
        <v>133</v>
      </c>
      <c r="L260" s="72"/>
      <c r="M260" s="228" t="s">
        <v>21</v>
      </c>
      <c r="N260" s="229" t="s">
        <v>45</v>
      </c>
      <c r="O260" s="47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4" t="s">
        <v>282</v>
      </c>
      <c r="AT260" s="24" t="s">
        <v>129</v>
      </c>
      <c r="AU260" s="24" t="s">
        <v>84</v>
      </c>
      <c r="AY260" s="24" t="s">
        <v>126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82</v>
      </c>
      <c r="BK260" s="232">
        <f>ROUND(I260*H260,2)</f>
        <v>0</v>
      </c>
      <c r="BL260" s="24" t="s">
        <v>282</v>
      </c>
      <c r="BM260" s="24" t="s">
        <v>865</v>
      </c>
    </row>
    <row r="261" spans="2:51" s="11" customFormat="1" ht="13.5">
      <c r="B261" s="240"/>
      <c r="C261" s="241"/>
      <c r="D261" s="233" t="s">
        <v>198</v>
      </c>
      <c r="E261" s="242" t="s">
        <v>21</v>
      </c>
      <c r="F261" s="243" t="s">
        <v>866</v>
      </c>
      <c r="G261" s="241"/>
      <c r="H261" s="244">
        <v>7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198</v>
      </c>
      <c r="AU261" s="250" t="s">
        <v>84</v>
      </c>
      <c r="AV261" s="11" t="s">
        <v>84</v>
      </c>
      <c r="AW261" s="11" t="s">
        <v>37</v>
      </c>
      <c r="AX261" s="11" t="s">
        <v>82</v>
      </c>
      <c r="AY261" s="250" t="s">
        <v>126</v>
      </c>
    </row>
    <row r="262" spans="2:65" s="1" customFormat="1" ht="16.5" customHeight="1">
      <c r="B262" s="46"/>
      <c r="C262" s="283" t="s">
        <v>518</v>
      </c>
      <c r="D262" s="283" t="s">
        <v>335</v>
      </c>
      <c r="E262" s="284" t="s">
        <v>867</v>
      </c>
      <c r="F262" s="285" t="s">
        <v>868</v>
      </c>
      <c r="G262" s="286" t="s">
        <v>149</v>
      </c>
      <c r="H262" s="287">
        <v>5</v>
      </c>
      <c r="I262" s="288"/>
      <c r="J262" s="289">
        <f>ROUND(I262*H262,2)</f>
        <v>0</v>
      </c>
      <c r="K262" s="285" t="s">
        <v>21</v>
      </c>
      <c r="L262" s="290"/>
      <c r="M262" s="291" t="s">
        <v>21</v>
      </c>
      <c r="N262" s="292" t="s">
        <v>45</v>
      </c>
      <c r="O262" s="47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4" t="s">
        <v>338</v>
      </c>
      <c r="AT262" s="24" t="s">
        <v>335</v>
      </c>
      <c r="AU262" s="24" t="s">
        <v>84</v>
      </c>
      <c r="AY262" s="24" t="s">
        <v>126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82</v>
      </c>
      <c r="BK262" s="232">
        <f>ROUND(I262*H262,2)</f>
        <v>0</v>
      </c>
      <c r="BL262" s="24" t="s">
        <v>282</v>
      </c>
      <c r="BM262" s="24" t="s">
        <v>869</v>
      </c>
    </row>
    <row r="263" spans="2:47" s="1" customFormat="1" ht="13.5">
      <c r="B263" s="46"/>
      <c r="C263" s="74"/>
      <c r="D263" s="233" t="s">
        <v>136</v>
      </c>
      <c r="E263" s="74"/>
      <c r="F263" s="234" t="s">
        <v>870</v>
      </c>
      <c r="G263" s="74"/>
      <c r="H263" s="74"/>
      <c r="I263" s="191"/>
      <c r="J263" s="74"/>
      <c r="K263" s="74"/>
      <c r="L263" s="72"/>
      <c r="M263" s="235"/>
      <c r="N263" s="47"/>
      <c r="O263" s="47"/>
      <c r="P263" s="47"/>
      <c r="Q263" s="47"/>
      <c r="R263" s="47"/>
      <c r="S263" s="47"/>
      <c r="T263" s="95"/>
      <c r="AT263" s="24" t="s">
        <v>136</v>
      </c>
      <c r="AU263" s="24" t="s">
        <v>84</v>
      </c>
    </row>
    <row r="264" spans="2:51" s="11" customFormat="1" ht="13.5">
      <c r="B264" s="240"/>
      <c r="C264" s="241"/>
      <c r="D264" s="233" t="s">
        <v>198</v>
      </c>
      <c r="E264" s="242" t="s">
        <v>21</v>
      </c>
      <c r="F264" s="243" t="s">
        <v>854</v>
      </c>
      <c r="G264" s="241"/>
      <c r="H264" s="244">
        <v>5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198</v>
      </c>
      <c r="AU264" s="250" t="s">
        <v>84</v>
      </c>
      <c r="AV264" s="11" t="s">
        <v>84</v>
      </c>
      <c r="AW264" s="11" t="s">
        <v>37</v>
      </c>
      <c r="AX264" s="11" t="s">
        <v>82</v>
      </c>
      <c r="AY264" s="250" t="s">
        <v>126</v>
      </c>
    </row>
    <row r="265" spans="2:65" s="1" customFormat="1" ht="16.5" customHeight="1">
      <c r="B265" s="46"/>
      <c r="C265" s="283" t="s">
        <v>529</v>
      </c>
      <c r="D265" s="283" t="s">
        <v>335</v>
      </c>
      <c r="E265" s="284" t="s">
        <v>871</v>
      </c>
      <c r="F265" s="285" t="s">
        <v>872</v>
      </c>
      <c r="G265" s="286" t="s">
        <v>149</v>
      </c>
      <c r="H265" s="287">
        <v>2</v>
      </c>
      <c r="I265" s="288"/>
      <c r="J265" s="289">
        <f>ROUND(I265*H265,2)</f>
        <v>0</v>
      </c>
      <c r="K265" s="285" t="s">
        <v>21</v>
      </c>
      <c r="L265" s="290"/>
      <c r="M265" s="291" t="s">
        <v>21</v>
      </c>
      <c r="N265" s="292" t="s">
        <v>45</v>
      </c>
      <c r="O265" s="47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4" t="s">
        <v>338</v>
      </c>
      <c r="AT265" s="24" t="s">
        <v>335</v>
      </c>
      <c r="AU265" s="24" t="s">
        <v>84</v>
      </c>
      <c r="AY265" s="24" t="s">
        <v>126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82</v>
      </c>
      <c r="BK265" s="232">
        <f>ROUND(I265*H265,2)</f>
        <v>0</v>
      </c>
      <c r="BL265" s="24" t="s">
        <v>282</v>
      </c>
      <c r="BM265" s="24" t="s">
        <v>873</v>
      </c>
    </row>
    <row r="266" spans="2:47" s="1" customFormat="1" ht="13.5">
      <c r="B266" s="46"/>
      <c r="C266" s="74"/>
      <c r="D266" s="233" t="s">
        <v>136</v>
      </c>
      <c r="E266" s="74"/>
      <c r="F266" s="234" t="s">
        <v>874</v>
      </c>
      <c r="G266" s="74"/>
      <c r="H266" s="74"/>
      <c r="I266" s="191"/>
      <c r="J266" s="74"/>
      <c r="K266" s="74"/>
      <c r="L266" s="72"/>
      <c r="M266" s="235"/>
      <c r="N266" s="47"/>
      <c r="O266" s="47"/>
      <c r="P266" s="47"/>
      <c r="Q266" s="47"/>
      <c r="R266" s="47"/>
      <c r="S266" s="47"/>
      <c r="T266" s="95"/>
      <c r="AT266" s="24" t="s">
        <v>136</v>
      </c>
      <c r="AU266" s="24" t="s">
        <v>84</v>
      </c>
    </row>
    <row r="267" spans="2:51" s="11" customFormat="1" ht="13.5">
      <c r="B267" s="240"/>
      <c r="C267" s="241"/>
      <c r="D267" s="233" t="s">
        <v>198</v>
      </c>
      <c r="E267" s="242" t="s">
        <v>21</v>
      </c>
      <c r="F267" s="243" t="s">
        <v>859</v>
      </c>
      <c r="G267" s="241"/>
      <c r="H267" s="244">
        <v>2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AT267" s="250" t="s">
        <v>198</v>
      </c>
      <c r="AU267" s="250" t="s">
        <v>84</v>
      </c>
      <c r="AV267" s="11" t="s">
        <v>84</v>
      </c>
      <c r="AW267" s="11" t="s">
        <v>37</v>
      </c>
      <c r="AX267" s="11" t="s">
        <v>82</v>
      </c>
      <c r="AY267" s="250" t="s">
        <v>126</v>
      </c>
    </row>
    <row r="268" spans="2:65" s="1" customFormat="1" ht="25.5" customHeight="1">
      <c r="B268" s="46"/>
      <c r="C268" s="221" t="s">
        <v>535</v>
      </c>
      <c r="D268" s="221" t="s">
        <v>129</v>
      </c>
      <c r="E268" s="222" t="s">
        <v>875</v>
      </c>
      <c r="F268" s="223" t="s">
        <v>876</v>
      </c>
      <c r="G268" s="224" t="s">
        <v>149</v>
      </c>
      <c r="H268" s="225">
        <v>7</v>
      </c>
      <c r="I268" s="226"/>
      <c r="J268" s="227">
        <f>ROUND(I268*H268,2)</f>
        <v>0</v>
      </c>
      <c r="K268" s="223" t="s">
        <v>133</v>
      </c>
      <c r="L268" s="72"/>
      <c r="M268" s="228" t="s">
        <v>21</v>
      </c>
      <c r="N268" s="229" t="s">
        <v>45</v>
      </c>
      <c r="O268" s="47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4" t="s">
        <v>282</v>
      </c>
      <c r="AT268" s="24" t="s">
        <v>129</v>
      </c>
      <c r="AU268" s="24" t="s">
        <v>84</v>
      </c>
      <c r="AY268" s="24" t="s">
        <v>126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4" t="s">
        <v>82</v>
      </c>
      <c r="BK268" s="232">
        <f>ROUND(I268*H268,2)</f>
        <v>0</v>
      </c>
      <c r="BL268" s="24" t="s">
        <v>282</v>
      </c>
      <c r="BM268" s="24" t="s">
        <v>877</v>
      </c>
    </row>
    <row r="269" spans="2:51" s="11" customFormat="1" ht="13.5">
      <c r="B269" s="240"/>
      <c r="C269" s="241"/>
      <c r="D269" s="233" t="s">
        <v>198</v>
      </c>
      <c r="E269" s="242" t="s">
        <v>21</v>
      </c>
      <c r="F269" s="243" t="s">
        <v>866</v>
      </c>
      <c r="G269" s="241"/>
      <c r="H269" s="244">
        <v>7</v>
      </c>
      <c r="I269" s="245"/>
      <c r="J269" s="241"/>
      <c r="K269" s="241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198</v>
      </c>
      <c r="AU269" s="250" t="s">
        <v>84</v>
      </c>
      <c r="AV269" s="11" t="s">
        <v>84</v>
      </c>
      <c r="AW269" s="11" t="s">
        <v>37</v>
      </c>
      <c r="AX269" s="11" t="s">
        <v>82</v>
      </c>
      <c r="AY269" s="250" t="s">
        <v>126</v>
      </c>
    </row>
    <row r="270" spans="2:65" s="1" customFormat="1" ht="16.5" customHeight="1">
      <c r="B270" s="46"/>
      <c r="C270" s="283" t="s">
        <v>539</v>
      </c>
      <c r="D270" s="283" t="s">
        <v>335</v>
      </c>
      <c r="E270" s="284" t="s">
        <v>878</v>
      </c>
      <c r="F270" s="285" t="s">
        <v>879</v>
      </c>
      <c r="G270" s="286" t="s">
        <v>149</v>
      </c>
      <c r="H270" s="287">
        <v>5</v>
      </c>
      <c r="I270" s="288"/>
      <c r="J270" s="289">
        <f>ROUND(I270*H270,2)</f>
        <v>0</v>
      </c>
      <c r="K270" s="285" t="s">
        <v>21</v>
      </c>
      <c r="L270" s="290"/>
      <c r="M270" s="291" t="s">
        <v>21</v>
      </c>
      <c r="N270" s="292" t="s">
        <v>45</v>
      </c>
      <c r="O270" s="47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AR270" s="24" t="s">
        <v>338</v>
      </c>
      <c r="AT270" s="24" t="s">
        <v>335</v>
      </c>
      <c r="AU270" s="24" t="s">
        <v>84</v>
      </c>
      <c r="AY270" s="24" t="s">
        <v>126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4" t="s">
        <v>82</v>
      </c>
      <c r="BK270" s="232">
        <f>ROUND(I270*H270,2)</f>
        <v>0</v>
      </c>
      <c r="BL270" s="24" t="s">
        <v>282</v>
      </c>
      <c r="BM270" s="24" t="s">
        <v>880</v>
      </c>
    </row>
    <row r="271" spans="2:47" s="1" customFormat="1" ht="13.5">
      <c r="B271" s="46"/>
      <c r="C271" s="74"/>
      <c r="D271" s="233" t="s">
        <v>136</v>
      </c>
      <c r="E271" s="74"/>
      <c r="F271" s="234" t="s">
        <v>881</v>
      </c>
      <c r="G271" s="74"/>
      <c r="H271" s="74"/>
      <c r="I271" s="191"/>
      <c r="J271" s="74"/>
      <c r="K271" s="74"/>
      <c r="L271" s="72"/>
      <c r="M271" s="235"/>
      <c r="N271" s="47"/>
      <c r="O271" s="47"/>
      <c r="P271" s="47"/>
      <c r="Q271" s="47"/>
      <c r="R271" s="47"/>
      <c r="S271" s="47"/>
      <c r="T271" s="95"/>
      <c r="AT271" s="24" t="s">
        <v>136</v>
      </c>
      <c r="AU271" s="24" t="s">
        <v>84</v>
      </c>
    </row>
    <row r="272" spans="2:51" s="11" customFormat="1" ht="13.5">
      <c r="B272" s="240"/>
      <c r="C272" s="241"/>
      <c r="D272" s="233" t="s">
        <v>198</v>
      </c>
      <c r="E272" s="242" t="s">
        <v>21</v>
      </c>
      <c r="F272" s="243" t="s">
        <v>854</v>
      </c>
      <c r="G272" s="241"/>
      <c r="H272" s="244">
        <v>5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198</v>
      </c>
      <c r="AU272" s="250" t="s">
        <v>84</v>
      </c>
      <c r="AV272" s="11" t="s">
        <v>84</v>
      </c>
      <c r="AW272" s="11" t="s">
        <v>37</v>
      </c>
      <c r="AX272" s="11" t="s">
        <v>82</v>
      </c>
      <c r="AY272" s="250" t="s">
        <v>126</v>
      </c>
    </row>
    <row r="273" spans="2:65" s="1" customFormat="1" ht="16.5" customHeight="1">
      <c r="B273" s="46"/>
      <c r="C273" s="283" t="s">
        <v>550</v>
      </c>
      <c r="D273" s="283" t="s">
        <v>335</v>
      </c>
      <c r="E273" s="284" t="s">
        <v>882</v>
      </c>
      <c r="F273" s="285" t="s">
        <v>883</v>
      </c>
      <c r="G273" s="286" t="s">
        <v>149</v>
      </c>
      <c r="H273" s="287">
        <v>2</v>
      </c>
      <c r="I273" s="288"/>
      <c r="J273" s="289">
        <f>ROUND(I273*H273,2)</f>
        <v>0</v>
      </c>
      <c r="K273" s="285" t="s">
        <v>21</v>
      </c>
      <c r="L273" s="290"/>
      <c r="M273" s="291" t="s">
        <v>21</v>
      </c>
      <c r="N273" s="292" t="s">
        <v>45</v>
      </c>
      <c r="O273" s="47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4" t="s">
        <v>338</v>
      </c>
      <c r="AT273" s="24" t="s">
        <v>335</v>
      </c>
      <c r="AU273" s="24" t="s">
        <v>84</v>
      </c>
      <c r="AY273" s="24" t="s">
        <v>126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82</v>
      </c>
      <c r="BK273" s="232">
        <f>ROUND(I273*H273,2)</f>
        <v>0</v>
      </c>
      <c r="BL273" s="24" t="s">
        <v>282</v>
      </c>
      <c r="BM273" s="24" t="s">
        <v>884</v>
      </c>
    </row>
    <row r="274" spans="2:47" s="1" customFormat="1" ht="13.5">
      <c r="B274" s="46"/>
      <c r="C274" s="74"/>
      <c r="D274" s="233" t="s">
        <v>136</v>
      </c>
      <c r="E274" s="74"/>
      <c r="F274" s="234" t="s">
        <v>885</v>
      </c>
      <c r="G274" s="74"/>
      <c r="H274" s="74"/>
      <c r="I274" s="191"/>
      <c r="J274" s="74"/>
      <c r="K274" s="74"/>
      <c r="L274" s="72"/>
      <c r="M274" s="235"/>
      <c r="N274" s="47"/>
      <c r="O274" s="47"/>
      <c r="P274" s="47"/>
      <c r="Q274" s="47"/>
      <c r="R274" s="47"/>
      <c r="S274" s="47"/>
      <c r="T274" s="95"/>
      <c r="AT274" s="24" t="s">
        <v>136</v>
      </c>
      <c r="AU274" s="24" t="s">
        <v>84</v>
      </c>
    </row>
    <row r="275" spans="2:51" s="11" customFormat="1" ht="13.5">
      <c r="B275" s="240"/>
      <c r="C275" s="241"/>
      <c r="D275" s="233" t="s">
        <v>198</v>
      </c>
      <c r="E275" s="242" t="s">
        <v>21</v>
      </c>
      <c r="F275" s="243" t="s">
        <v>859</v>
      </c>
      <c r="G275" s="241"/>
      <c r="H275" s="244">
        <v>2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198</v>
      </c>
      <c r="AU275" s="250" t="s">
        <v>84</v>
      </c>
      <c r="AV275" s="11" t="s">
        <v>84</v>
      </c>
      <c r="AW275" s="11" t="s">
        <v>37</v>
      </c>
      <c r="AX275" s="11" t="s">
        <v>82</v>
      </c>
      <c r="AY275" s="250" t="s">
        <v>126</v>
      </c>
    </row>
    <row r="276" spans="2:65" s="1" customFormat="1" ht="16.5" customHeight="1">
      <c r="B276" s="46"/>
      <c r="C276" s="221" t="s">
        <v>556</v>
      </c>
      <c r="D276" s="221" t="s">
        <v>129</v>
      </c>
      <c r="E276" s="222" t="s">
        <v>886</v>
      </c>
      <c r="F276" s="223" t="s">
        <v>887</v>
      </c>
      <c r="G276" s="224" t="s">
        <v>149</v>
      </c>
      <c r="H276" s="225">
        <v>7</v>
      </c>
      <c r="I276" s="226"/>
      <c r="J276" s="227">
        <f>ROUND(I276*H276,2)</f>
        <v>0</v>
      </c>
      <c r="K276" s="223" t="s">
        <v>133</v>
      </c>
      <c r="L276" s="72"/>
      <c r="M276" s="228" t="s">
        <v>21</v>
      </c>
      <c r="N276" s="229" t="s">
        <v>45</v>
      </c>
      <c r="O276" s="47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4" t="s">
        <v>282</v>
      </c>
      <c r="AT276" s="24" t="s">
        <v>129</v>
      </c>
      <c r="AU276" s="24" t="s">
        <v>84</v>
      </c>
      <c r="AY276" s="24" t="s">
        <v>126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4" t="s">
        <v>82</v>
      </c>
      <c r="BK276" s="232">
        <f>ROUND(I276*H276,2)</f>
        <v>0</v>
      </c>
      <c r="BL276" s="24" t="s">
        <v>282</v>
      </c>
      <c r="BM276" s="24" t="s">
        <v>888</v>
      </c>
    </row>
    <row r="277" spans="2:51" s="11" customFormat="1" ht="13.5">
      <c r="B277" s="240"/>
      <c r="C277" s="241"/>
      <c r="D277" s="233" t="s">
        <v>198</v>
      </c>
      <c r="E277" s="242" t="s">
        <v>21</v>
      </c>
      <c r="F277" s="243" t="s">
        <v>866</v>
      </c>
      <c r="G277" s="241"/>
      <c r="H277" s="244">
        <v>7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AT277" s="250" t="s">
        <v>198</v>
      </c>
      <c r="AU277" s="250" t="s">
        <v>84</v>
      </c>
      <c r="AV277" s="11" t="s">
        <v>84</v>
      </c>
      <c r="AW277" s="11" t="s">
        <v>37</v>
      </c>
      <c r="AX277" s="11" t="s">
        <v>82</v>
      </c>
      <c r="AY277" s="250" t="s">
        <v>126</v>
      </c>
    </row>
    <row r="278" spans="2:65" s="1" customFormat="1" ht="16.5" customHeight="1">
      <c r="B278" s="46"/>
      <c r="C278" s="221" t="s">
        <v>561</v>
      </c>
      <c r="D278" s="221" t="s">
        <v>129</v>
      </c>
      <c r="E278" s="222" t="s">
        <v>889</v>
      </c>
      <c r="F278" s="223" t="s">
        <v>890</v>
      </c>
      <c r="G278" s="224" t="s">
        <v>891</v>
      </c>
      <c r="H278" s="225">
        <v>7</v>
      </c>
      <c r="I278" s="226"/>
      <c r="J278" s="227">
        <f>ROUND(I278*H278,2)</f>
        <v>0</v>
      </c>
      <c r="K278" s="223" t="s">
        <v>21</v>
      </c>
      <c r="L278" s="72"/>
      <c r="M278" s="228" t="s">
        <v>21</v>
      </c>
      <c r="N278" s="229" t="s">
        <v>45</v>
      </c>
      <c r="O278" s="47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AR278" s="24" t="s">
        <v>282</v>
      </c>
      <c r="AT278" s="24" t="s">
        <v>129</v>
      </c>
      <c r="AU278" s="24" t="s">
        <v>84</v>
      </c>
      <c r="AY278" s="24" t="s">
        <v>126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4" t="s">
        <v>82</v>
      </c>
      <c r="BK278" s="232">
        <f>ROUND(I278*H278,2)</f>
        <v>0</v>
      </c>
      <c r="BL278" s="24" t="s">
        <v>282</v>
      </c>
      <c r="BM278" s="24" t="s">
        <v>892</v>
      </c>
    </row>
    <row r="279" spans="2:65" s="1" customFormat="1" ht="16.5" customHeight="1">
      <c r="B279" s="46"/>
      <c r="C279" s="221" t="s">
        <v>565</v>
      </c>
      <c r="D279" s="221" t="s">
        <v>129</v>
      </c>
      <c r="E279" s="222" t="s">
        <v>893</v>
      </c>
      <c r="F279" s="223" t="s">
        <v>894</v>
      </c>
      <c r="G279" s="224" t="s">
        <v>891</v>
      </c>
      <c r="H279" s="225">
        <v>14</v>
      </c>
      <c r="I279" s="226"/>
      <c r="J279" s="227">
        <f>ROUND(I279*H279,2)</f>
        <v>0</v>
      </c>
      <c r="K279" s="223" t="s">
        <v>21</v>
      </c>
      <c r="L279" s="72"/>
      <c r="M279" s="228" t="s">
        <v>21</v>
      </c>
      <c r="N279" s="229" t="s">
        <v>45</v>
      </c>
      <c r="O279" s="47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4" t="s">
        <v>282</v>
      </c>
      <c r="AT279" s="24" t="s">
        <v>129</v>
      </c>
      <c r="AU279" s="24" t="s">
        <v>84</v>
      </c>
      <c r="AY279" s="24" t="s">
        <v>126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4" t="s">
        <v>82</v>
      </c>
      <c r="BK279" s="232">
        <f>ROUND(I279*H279,2)</f>
        <v>0</v>
      </c>
      <c r="BL279" s="24" t="s">
        <v>282</v>
      </c>
      <c r="BM279" s="24" t="s">
        <v>895</v>
      </c>
    </row>
    <row r="280" spans="2:65" s="1" customFormat="1" ht="16.5" customHeight="1">
      <c r="B280" s="46"/>
      <c r="C280" s="221" t="s">
        <v>570</v>
      </c>
      <c r="D280" s="221" t="s">
        <v>129</v>
      </c>
      <c r="E280" s="222" t="s">
        <v>896</v>
      </c>
      <c r="F280" s="223" t="s">
        <v>897</v>
      </c>
      <c r="G280" s="224" t="s">
        <v>891</v>
      </c>
      <c r="H280" s="225">
        <v>14</v>
      </c>
      <c r="I280" s="226"/>
      <c r="J280" s="227">
        <f>ROUND(I280*H280,2)</f>
        <v>0</v>
      </c>
      <c r="K280" s="223" t="s">
        <v>21</v>
      </c>
      <c r="L280" s="72"/>
      <c r="M280" s="228" t="s">
        <v>21</v>
      </c>
      <c r="N280" s="229" t="s">
        <v>45</v>
      </c>
      <c r="O280" s="47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4" t="s">
        <v>282</v>
      </c>
      <c r="AT280" s="24" t="s">
        <v>129</v>
      </c>
      <c r="AU280" s="24" t="s">
        <v>84</v>
      </c>
      <c r="AY280" s="24" t="s">
        <v>126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82</v>
      </c>
      <c r="BK280" s="232">
        <f>ROUND(I280*H280,2)</f>
        <v>0</v>
      </c>
      <c r="BL280" s="24" t="s">
        <v>282</v>
      </c>
      <c r="BM280" s="24" t="s">
        <v>898</v>
      </c>
    </row>
    <row r="281" spans="2:65" s="1" customFormat="1" ht="16.5" customHeight="1">
      <c r="B281" s="46"/>
      <c r="C281" s="221" t="s">
        <v>581</v>
      </c>
      <c r="D281" s="221" t="s">
        <v>129</v>
      </c>
      <c r="E281" s="222" t="s">
        <v>899</v>
      </c>
      <c r="F281" s="223" t="s">
        <v>900</v>
      </c>
      <c r="G281" s="224" t="s">
        <v>891</v>
      </c>
      <c r="H281" s="225">
        <v>7</v>
      </c>
      <c r="I281" s="226"/>
      <c r="J281" s="227">
        <f>ROUND(I281*H281,2)</f>
        <v>0</v>
      </c>
      <c r="K281" s="223" t="s">
        <v>21</v>
      </c>
      <c r="L281" s="72"/>
      <c r="M281" s="228" t="s">
        <v>21</v>
      </c>
      <c r="N281" s="229" t="s">
        <v>45</v>
      </c>
      <c r="O281" s="47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AR281" s="24" t="s">
        <v>282</v>
      </c>
      <c r="AT281" s="24" t="s">
        <v>129</v>
      </c>
      <c r="AU281" s="24" t="s">
        <v>84</v>
      </c>
      <c r="AY281" s="24" t="s">
        <v>126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82</v>
      </c>
      <c r="BK281" s="232">
        <f>ROUND(I281*H281,2)</f>
        <v>0</v>
      </c>
      <c r="BL281" s="24" t="s">
        <v>282</v>
      </c>
      <c r="BM281" s="24" t="s">
        <v>901</v>
      </c>
    </row>
    <row r="282" spans="2:65" s="1" customFormat="1" ht="16.5" customHeight="1">
      <c r="B282" s="46"/>
      <c r="C282" s="221" t="s">
        <v>584</v>
      </c>
      <c r="D282" s="221" t="s">
        <v>129</v>
      </c>
      <c r="E282" s="222" t="s">
        <v>902</v>
      </c>
      <c r="F282" s="223" t="s">
        <v>903</v>
      </c>
      <c r="G282" s="224" t="s">
        <v>891</v>
      </c>
      <c r="H282" s="225">
        <v>7</v>
      </c>
      <c r="I282" s="226"/>
      <c r="J282" s="227">
        <f>ROUND(I282*H282,2)</f>
        <v>0</v>
      </c>
      <c r="K282" s="223" t="s">
        <v>21</v>
      </c>
      <c r="L282" s="72"/>
      <c r="M282" s="228" t="s">
        <v>21</v>
      </c>
      <c r="N282" s="229" t="s">
        <v>45</v>
      </c>
      <c r="O282" s="47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4" t="s">
        <v>282</v>
      </c>
      <c r="AT282" s="24" t="s">
        <v>129</v>
      </c>
      <c r="AU282" s="24" t="s">
        <v>84</v>
      </c>
      <c r="AY282" s="24" t="s">
        <v>126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82</v>
      </c>
      <c r="BK282" s="232">
        <f>ROUND(I282*H282,2)</f>
        <v>0</v>
      </c>
      <c r="BL282" s="24" t="s">
        <v>282</v>
      </c>
      <c r="BM282" s="24" t="s">
        <v>904</v>
      </c>
    </row>
    <row r="283" spans="2:65" s="1" customFormat="1" ht="38.25" customHeight="1">
      <c r="B283" s="46"/>
      <c r="C283" s="221" t="s">
        <v>595</v>
      </c>
      <c r="D283" s="221" t="s">
        <v>129</v>
      </c>
      <c r="E283" s="222" t="s">
        <v>905</v>
      </c>
      <c r="F283" s="223" t="s">
        <v>906</v>
      </c>
      <c r="G283" s="224" t="s">
        <v>245</v>
      </c>
      <c r="H283" s="225">
        <v>0.023</v>
      </c>
      <c r="I283" s="226"/>
      <c r="J283" s="227">
        <f>ROUND(I283*H283,2)</f>
        <v>0</v>
      </c>
      <c r="K283" s="223" t="s">
        <v>133</v>
      </c>
      <c r="L283" s="72"/>
      <c r="M283" s="228" t="s">
        <v>21</v>
      </c>
      <c r="N283" s="229" t="s">
        <v>45</v>
      </c>
      <c r="O283" s="47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4" t="s">
        <v>282</v>
      </c>
      <c r="AT283" s="24" t="s">
        <v>129</v>
      </c>
      <c r="AU283" s="24" t="s">
        <v>84</v>
      </c>
      <c r="AY283" s="24" t="s">
        <v>126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82</v>
      </c>
      <c r="BK283" s="232">
        <f>ROUND(I283*H283,2)</f>
        <v>0</v>
      </c>
      <c r="BL283" s="24" t="s">
        <v>282</v>
      </c>
      <c r="BM283" s="24" t="s">
        <v>907</v>
      </c>
    </row>
    <row r="284" spans="2:65" s="1" customFormat="1" ht="38.25" customHeight="1">
      <c r="B284" s="46"/>
      <c r="C284" s="221" t="s">
        <v>598</v>
      </c>
      <c r="D284" s="221" t="s">
        <v>129</v>
      </c>
      <c r="E284" s="222" t="s">
        <v>908</v>
      </c>
      <c r="F284" s="223" t="s">
        <v>909</v>
      </c>
      <c r="G284" s="224" t="s">
        <v>245</v>
      </c>
      <c r="H284" s="225">
        <v>0.023</v>
      </c>
      <c r="I284" s="226"/>
      <c r="J284" s="227">
        <f>ROUND(I284*H284,2)</f>
        <v>0</v>
      </c>
      <c r="K284" s="223" t="s">
        <v>133</v>
      </c>
      <c r="L284" s="72"/>
      <c r="M284" s="228" t="s">
        <v>21</v>
      </c>
      <c r="N284" s="229" t="s">
        <v>45</v>
      </c>
      <c r="O284" s="47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AR284" s="24" t="s">
        <v>282</v>
      </c>
      <c r="AT284" s="24" t="s">
        <v>129</v>
      </c>
      <c r="AU284" s="24" t="s">
        <v>84</v>
      </c>
      <c r="AY284" s="24" t="s">
        <v>126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4" t="s">
        <v>82</v>
      </c>
      <c r="BK284" s="232">
        <f>ROUND(I284*H284,2)</f>
        <v>0</v>
      </c>
      <c r="BL284" s="24" t="s">
        <v>282</v>
      </c>
      <c r="BM284" s="24" t="s">
        <v>910</v>
      </c>
    </row>
    <row r="285" spans="2:65" s="1" customFormat="1" ht="38.25" customHeight="1">
      <c r="B285" s="46"/>
      <c r="C285" s="221" t="s">
        <v>602</v>
      </c>
      <c r="D285" s="221" t="s">
        <v>129</v>
      </c>
      <c r="E285" s="222" t="s">
        <v>911</v>
      </c>
      <c r="F285" s="223" t="s">
        <v>912</v>
      </c>
      <c r="G285" s="224" t="s">
        <v>245</v>
      </c>
      <c r="H285" s="225">
        <v>0.023</v>
      </c>
      <c r="I285" s="226"/>
      <c r="J285" s="227">
        <f>ROUND(I285*H285,2)</f>
        <v>0</v>
      </c>
      <c r="K285" s="223" t="s">
        <v>133</v>
      </c>
      <c r="L285" s="72"/>
      <c r="M285" s="228" t="s">
        <v>21</v>
      </c>
      <c r="N285" s="229" t="s">
        <v>45</v>
      </c>
      <c r="O285" s="47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4" t="s">
        <v>282</v>
      </c>
      <c r="AT285" s="24" t="s">
        <v>129</v>
      </c>
      <c r="AU285" s="24" t="s">
        <v>84</v>
      </c>
      <c r="AY285" s="24" t="s">
        <v>126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4" t="s">
        <v>82</v>
      </c>
      <c r="BK285" s="232">
        <f>ROUND(I285*H285,2)</f>
        <v>0</v>
      </c>
      <c r="BL285" s="24" t="s">
        <v>282</v>
      </c>
      <c r="BM285" s="24" t="s">
        <v>913</v>
      </c>
    </row>
    <row r="286" spans="2:63" s="10" customFormat="1" ht="29.85" customHeight="1">
      <c r="B286" s="205"/>
      <c r="C286" s="206"/>
      <c r="D286" s="207" t="s">
        <v>73</v>
      </c>
      <c r="E286" s="219" t="s">
        <v>388</v>
      </c>
      <c r="F286" s="219" t="s">
        <v>389</v>
      </c>
      <c r="G286" s="206"/>
      <c r="H286" s="206"/>
      <c r="I286" s="209"/>
      <c r="J286" s="220">
        <f>BK286</f>
        <v>0</v>
      </c>
      <c r="K286" s="206"/>
      <c r="L286" s="211"/>
      <c r="M286" s="212"/>
      <c r="N286" s="213"/>
      <c r="O286" s="213"/>
      <c r="P286" s="214">
        <f>SUM(P287:P293)</f>
        <v>0</v>
      </c>
      <c r="Q286" s="213"/>
      <c r="R286" s="214">
        <f>SUM(R287:R293)</f>
        <v>0.8</v>
      </c>
      <c r="S286" s="213"/>
      <c r="T286" s="215">
        <f>SUM(T287:T293)</f>
        <v>0</v>
      </c>
      <c r="AR286" s="216" t="s">
        <v>84</v>
      </c>
      <c r="AT286" s="217" t="s">
        <v>73</v>
      </c>
      <c r="AU286" s="217" t="s">
        <v>82</v>
      </c>
      <c r="AY286" s="216" t="s">
        <v>126</v>
      </c>
      <c r="BK286" s="218">
        <f>SUM(BK287:BK293)</f>
        <v>0</v>
      </c>
    </row>
    <row r="287" spans="2:65" s="1" customFormat="1" ht="16.5" customHeight="1">
      <c r="B287" s="46"/>
      <c r="C287" s="221" t="s">
        <v>613</v>
      </c>
      <c r="D287" s="221" t="s">
        <v>129</v>
      </c>
      <c r="E287" s="222" t="s">
        <v>914</v>
      </c>
      <c r="F287" s="223" t="s">
        <v>915</v>
      </c>
      <c r="G287" s="224" t="s">
        <v>149</v>
      </c>
      <c r="H287" s="225">
        <v>8</v>
      </c>
      <c r="I287" s="226"/>
      <c r="J287" s="227">
        <f>ROUND(I287*H287,2)</f>
        <v>0</v>
      </c>
      <c r="K287" s="223" t="s">
        <v>133</v>
      </c>
      <c r="L287" s="72"/>
      <c r="M287" s="228" t="s">
        <v>21</v>
      </c>
      <c r="N287" s="229" t="s">
        <v>45</v>
      </c>
      <c r="O287" s="47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4" t="s">
        <v>282</v>
      </c>
      <c r="AT287" s="24" t="s">
        <v>129</v>
      </c>
      <c r="AU287" s="24" t="s">
        <v>84</v>
      </c>
      <c r="AY287" s="24" t="s">
        <v>126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82</v>
      </c>
      <c r="BK287" s="232">
        <f>ROUND(I287*H287,2)</f>
        <v>0</v>
      </c>
      <c r="BL287" s="24" t="s">
        <v>282</v>
      </c>
      <c r="BM287" s="24" t="s">
        <v>916</v>
      </c>
    </row>
    <row r="288" spans="2:51" s="11" customFormat="1" ht="13.5">
      <c r="B288" s="240"/>
      <c r="C288" s="241"/>
      <c r="D288" s="233" t="s">
        <v>198</v>
      </c>
      <c r="E288" s="242" t="s">
        <v>21</v>
      </c>
      <c r="F288" s="243" t="s">
        <v>917</v>
      </c>
      <c r="G288" s="241"/>
      <c r="H288" s="244">
        <v>8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AT288" s="250" t="s">
        <v>198</v>
      </c>
      <c r="AU288" s="250" t="s">
        <v>84</v>
      </c>
      <c r="AV288" s="11" t="s">
        <v>84</v>
      </c>
      <c r="AW288" s="11" t="s">
        <v>37</v>
      </c>
      <c r="AX288" s="11" t="s">
        <v>82</v>
      </c>
      <c r="AY288" s="250" t="s">
        <v>126</v>
      </c>
    </row>
    <row r="289" spans="2:65" s="1" customFormat="1" ht="16.5" customHeight="1">
      <c r="B289" s="46"/>
      <c r="C289" s="283" t="s">
        <v>624</v>
      </c>
      <c r="D289" s="283" t="s">
        <v>335</v>
      </c>
      <c r="E289" s="284" t="s">
        <v>918</v>
      </c>
      <c r="F289" s="285" t="s">
        <v>919</v>
      </c>
      <c r="G289" s="286" t="s">
        <v>149</v>
      </c>
      <c r="H289" s="287">
        <v>8</v>
      </c>
      <c r="I289" s="288"/>
      <c r="J289" s="289">
        <f>ROUND(I289*H289,2)</f>
        <v>0</v>
      </c>
      <c r="K289" s="285" t="s">
        <v>21</v>
      </c>
      <c r="L289" s="290"/>
      <c r="M289" s="291" t="s">
        <v>21</v>
      </c>
      <c r="N289" s="292" t="s">
        <v>45</v>
      </c>
      <c r="O289" s="47"/>
      <c r="P289" s="230">
        <f>O289*H289</f>
        <v>0</v>
      </c>
      <c r="Q289" s="230">
        <v>0.1</v>
      </c>
      <c r="R289" s="230">
        <f>Q289*H289</f>
        <v>0.8</v>
      </c>
      <c r="S289" s="230">
        <v>0</v>
      </c>
      <c r="T289" s="231">
        <f>S289*H289</f>
        <v>0</v>
      </c>
      <c r="AR289" s="24" t="s">
        <v>338</v>
      </c>
      <c r="AT289" s="24" t="s">
        <v>335</v>
      </c>
      <c r="AU289" s="24" t="s">
        <v>84</v>
      </c>
      <c r="AY289" s="24" t="s">
        <v>126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82</v>
      </c>
      <c r="BK289" s="232">
        <f>ROUND(I289*H289,2)</f>
        <v>0</v>
      </c>
      <c r="BL289" s="24" t="s">
        <v>282</v>
      </c>
      <c r="BM289" s="24" t="s">
        <v>920</v>
      </c>
    </row>
    <row r="290" spans="2:47" s="1" customFormat="1" ht="13.5">
      <c r="B290" s="46"/>
      <c r="C290" s="74"/>
      <c r="D290" s="233" t="s">
        <v>136</v>
      </c>
      <c r="E290" s="74"/>
      <c r="F290" s="234" t="s">
        <v>921</v>
      </c>
      <c r="G290" s="74"/>
      <c r="H290" s="74"/>
      <c r="I290" s="191"/>
      <c r="J290" s="74"/>
      <c r="K290" s="74"/>
      <c r="L290" s="72"/>
      <c r="M290" s="235"/>
      <c r="N290" s="47"/>
      <c r="O290" s="47"/>
      <c r="P290" s="47"/>
      <c r="Q290" s="47"/>
      <c r="R290" s="47"/>
      <c r="S290" s="47"/>
      <c r="T290" s="95"/>
      <c r="AT290" s="24" t="s">
        <v>136</v>
      </c>
      <c r="AU290" s="24" t="s">
        <v>84</v>
      </c>
    </row>
    <row r="291" spans="2:65" s="1" customFormat="1" ht="38.25" customHeight="1">
      <c r="B291" s="46"/>
      <c r="C291" s="221" t="s">
        <v>628</v>
      </c>
      <c r="D291" s="221" t="s">
        <v>129</v>
      </c>
      <c r="E291" s="222" t="s">
        <v>922</v>
      </c>
      <c r="F291" s="223" t="s">
        <v>923</v>
      </c>
      <c r="G291" s="224" t="s">
        <v>245</v>
      </c>
      <c r="H291" s="225">
        <v>0.8</v>
      </c>
      <c r="I291" s="226"/>
      <c r="J291" s="227">
        <f>ROUND(I291*H291,2)</f>
        <v>0</v>
      </c>
      <c r="K291" s="223" t="s">
        <v>133</v>
      </c>
      <c r="L291" s="72"/>
      <c r="M291" s="228" t="s">
        <v>21</v>
      </c>
      <c r="N291" s="229" t="s">
        <v>45</v>
      </c>
      <c r="O291" s="47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4" t="s">
        <v>282</v>
      </c>
      <c r="AT291" s="24" t="s">
        <v>129</v>
      </c>
      <c r="AU291" s="24" t="s">
        <v>84</v>
      </c>
      <c r="AY291" s="24" t="s">
        <v>126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4" t="s">
        <v>82</v>
      </c>
      <c r="BK291" s="232">
        <f>ROUND(I291*H291,2)</f>
        <v>0</v>
      </c>
      <c r="BL291" s="24" t="s">
        <v>282</v>
      </c>
      <c r="BM291" s="24" t="s">
        <v>924</v>
      </c>
    </row>
    <row r="292" spans="2:65" s="1" customFormat="1" ht="38.25" customHeight="1">
      <c r="B292" s="46"/>
      <c r="C292" s="221" t="s">
        <v>632</v>
      </c>
      <c r="D292" s="221" t="s">
        <v>129</v>
      </c>
      <c r="E292" s="222" t="s">
        <v>925</v>
      </c>
      <c r="F292" s="223" t="s">
        <v>926</v>
      </c>
      <c r="G292" s="224" t="s">
        <v>245</v>
      </c>
      <c r="H292" s="225">
        <v>0.8</v>
      </c>
      <c r="I292" s="226"/>
      <c r="J292" s="227">
        <f>ROUND(I292*H292,2)</f>
        <v>0</v>
      </c>
      <c r="K292" s="223" t="s">
        <v>133</v>
      </c>
      <c r="L292" s="72"/>
      <c r="M292" s="228" t="s">
        <v>21</v>
      </c>
      <c r="N292" s="229" t="s">
        <v>45</v>
      </c>
      <c r="O292" s="47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AR292" s="24" t="s">
        <v>282</v>
      </c>
      <c r="AT292" s="24" t="s">
        <v>129</v>
      </c>
      <c r="AU292" s="24" t="s">
        <v>84</v>
      </c>
      <c r="AY292" s="24" t="s">
        <v>126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24" t="s">
        <v>82</v>
      </c>
      <c r="BK292" s="232">
        <f>ROUND(I292*H292,2)</f>
        <v>0</v>
      </c>
      <c r="BL292" s="24" t="s">
        <v>282</v>
      </c>
      <c r="BM292" s="24" t="s">
        <v>927</v>
      </c>
    </row>
    <row r="293" spans="2:65" s="1" customFormat="1" ht="38.25" customHeight="1">
      <c r="B293" s="46"/>
      <c r="C293" s="221" t="s">
        <v>638</v>
      </c>
      <c r="D293" s="221" t="s">
        <v>129</v>
      </c>
      <c r="E293" s="222" t="s">
        <v>928</v>
      </c>
      <c r="F293" s="223" t="s">
        <v>929</v>
      </c>
      <c r="G293" s="224" t="s">
        <v>245</v>
      </c>
      <c r="H293" s="225">
        <v>0.8</v>
      </c>
      <c r="I293" s="226"/>
      <c r="J293" s="227">
        <f>ROUND(I293*H293,2)</f>
        <v>0</v>
      </c>
      <c r="K293" s="223" t="s">
        <v>133</v>
      </c>
      <c r="L293" s="72"/>
      <c r="M293" s="228" t="s">
        <v>21</v>
      </c>
      <c r="N293" s="229" t="s">
        <v>45</v>
      </c>
      <c r="O293" s="47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4" t="s">
        <v>282</v>
      </c>
      <c r="AT293" s="24" t="s">
        <v>129</v>
      </c>
      <c r="AU293" s="24" t="s">
        <v>84</v>
      </c>
      <c r="AY293" s="24" t="s">
        <v>126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82</v>
      </c>
      <c r="BK293" s="232">
        <f>ROUND(I293*H293,2)</f>
        <v>0</v>
      </c>
      <c r="BL293" s="24" t="s">
        <v>282</v>
      </c>
      <c r="BM293" s="24" t="s">
        <v>930</v>
      </c>
    </row>
    <row r="294" spans="2:63" s="10" customFormat="1" ht="37.4" customHeight="1">
      <c r="B294" s="205"/>
      <c r="C294" s="206"/>
      <c r="D294" s="207" t="s">
        <v>73</v>
      </c>
      <c r="E294" s="208" t="s">
        <v>636</v>
      </c>
      <c r="F294" s="208" t="s">
        <v>637</v>
      </c>
      <c r="G294" s="206"/>
      <c r="H294" s="206"/>
      <c r="I294" s="209"/>
      <c r="J294" s="210">
        <f>BK294</f>
        <v>0</v>
      </c>
      <c r="K294" s="206"/>
      <c r="L294" s="211"/>
      <c r="M294" s="212"/>
      <c r="N294" s="213"/>
      <c r="O294" s="213"/>
      <c r="P294" s="214">
        <f>SUM(P295:P302)</f>
        <v>0</v>
      </c>
      <c r="Q294" s="213"/>
      <c r="R294" s="214">
        <f>SUM(R295:R302)</f>
        <v>0</v>
      </c>
      <c r="S294" s="213"/>
      <c r="T294" s="215">
        <f>SUM(T295:T302)</f>
        <v>0</v>
      </c>
      <c r="AR294" s="216" t="s">
        <v>152</v>
      </c>
      <c r="AT294" s="217" t="s">
        <v>73</v>
      </c>
      <c r="AU294" s="217" t="s">
        <v>74</v>
      </c>
      <c r="AY294" s="216" t="s">
        <v>126</v>
      </c>
      <c r="BK294" s="218">
        <f>SUM(BK295:BK302)</f>
        <v>0</v>
      </c>
    </row>
    <row r="295" spans="2:65" s="1" customFormat="1" ht="16.5" customHeight="1">
      <c r="B295" s="46"/>
      <c r="C295" s="221" t="s">
        <v>643</v>
      </c>
      <c r="D295" s="221" t="s">
        <v>129</v>
      </c>
      <c r="E295" s="222" t="s">
        <v>931</v>
      </c>
      <c r="F295" s="223" t="s">
        <v>932</v>
      </c>
      <c r="G295" s="224" t="s">
        <v>132</v>
      </c>
      <c r="H295" s="225">
        <v>40</v>
      </c>
      <c r="I295" s="226"/>
      <c r="J295" s="227">
        <f>ROUND(I295*H295,2)</f>
        <v>0</v>
      </c>
      <c r="K295" s="223" t="s">
        <v>21</v>
      </c>
      <c r="L295" s="72"/>
      <c r="M295" s="228" t="s">
        <v>21</v>
      </c>
      <c r="N295" s="229" t="s">
        <v>45</v>
      </c>
      <c r="O295" s="47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4" t="s">
        <v>641</v>
      </c>
      <c r="AT295" s="24" t="s">
        <v>129</v>
      </c>
      <c r="AU295" s="24" t="s">
        <v>82</v>
      </c>
      <c r="AY295" s="24" t="s">
        <v>126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82</v>
      </c>
      <c r="BK295" s="232">
        <f>ROUND(I295*H295,2)</f>
        <v>0</v>
      </c>
      <c r="BL295" s="24" t="s">
        <v>641</v>
      </c>
      <c r="BM295" s="24" t="s">
        <v>933</v>
      </c>
    </row>
    <row r="296" spans="2:47" s="1" customFormat="1" ht="13.5">
      <c r="B296" s="46"/>
      <c r="C296" s="74"/>
      <c r="D296" s="233" t="s">
        <v>136</v>
      </c>
      <c r="E296" s="74"/>
      <c r="F296" s="234" t="s">
        <v>934</v>
      </c>
      <c r="G296" s="74"/>
      <c r="H296" s="74"/>
      <c r="I296" s="191"/>
      <c r="J296" s="74"/>
      <c r="K296" s="74"/>
      <c r="L296" s="72"/>
      <c r="M296" s="235"/>
      <c r="N296" s="47"/>
      <c r="O296" s="47"/>
      <c r="P296" s="47"/>
      <c r="Q296" s="47"/>
      <c r="R296" s="47"/>
      <c r="S296" s="47"/>
      <c r="T296" s="95"/>
      <c r="AT296" s="24" t="s">
        <v>136</v>
      </c>
      <c r="AU296" s="24" t="s">
        <v>82</v>
      </c>
    </row>
    <row r="297" spans="2:65" s="1" customFormat="1" ht="25.5" customHeight="1">
      <c r="B297" s="46"/>
      <c r="C297" s="221" t="s">
        <v>647</v>
      </c>
      <c r="D297" s="221" t="s">
        <v>129</v>
      </c>
      <c r="E297" s="222" t="s">
        <v>935</v>
      </c>
      <c r="F297" s="223" t="s">
        <v>936</v>
      </c>
      <c r="G297" s="224" t="s">
        <v>132</v>
      </c>
      <c r="H297" s="225">
        <v>16</v>
      </c>
      <c r="I297" s="226"/>
      <c r="J297" s="227">
        <f>ROUND(I297*H297,2)</f>
        <v>0</v>
      </c>
      <c r="K297" s="223" t="s">
        <v>654</v>
      </c>
      <c r="L297" s="72"/>
      <c r="M297" s="228" t="s">
        <v>21</v>
      </c>
      <c r="N297" s="229" t="s">
        <v>45</v>
      </c>
      <c r="O297" s="47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4" t="s">
        <v>641</v>
      </c>
      <c r="AT297" s="24" t="s">
        <v>129</v>
      </c>
      <c r="AU297" s="24" t="s">
        <v>82</v>
      </c>
      <c r="AY297" s="24" t="s">
        <v>126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82</v>
      </c>
      <c r="BK297" s="232">
        <f>ROUND(I297*H297,2)</f>
        <v>0</v>
      </c>
      <c r="BL297" s="24" t="s">
        <v>641</v>
      </c>
      <c r="BM297" s="24" t="s">
        <v>937</v>
      </c>
    </row>
    <row r="298" spans="2:47" s="1" customFormat="1" ht="13.5">
      <c r="B298" s="46"/>
      <c r="C298" s="74"/>
      <c r="D298" s="233" t="s">
        <v>136</v>
      </c>
      <c r="E298" s="74"/>
      <c r="F298" s="234" t="s">
        <v>938</v>
      </c>
      <c r="G298" s="74"/>
      <c r="H298" s="74"/>
      <c r="I298" s="191"/>
      <c r="J298" s="74"/>
      <c r="K298" s="74"/>
      <c r="L298" s="72"/>
      <c r="M298" s="235"/>
      <c r="N298" s="47"/>
      <c r="O298" s="47"/>
      <c r="P298" s="47"/>
      <c r="Q298" s="47"/>
      <c r="R298" s="47"/>
      <c r="S298" s="47"/>
      <c r="T298" s="95"/>
      <c r="AT298" s="24" t="s">
        <v>136</v>
      </c>
      <c r="AU298" s="24" t="s">
        <v>82</v>
      </c>
    </row>
    <row r="299" spans="2:65" s="1" customFormat="1" ht="25.5" customHeight="1">
      <c r="B299" s="46"/>
      <c r="C299" s="221" t="s">
        <v>651</v>
      </c>
      <c r="D299" s="221" t="s">
        <v>129</v>
      </c>
      <c r="E299" s="222" t="s">
        <v>652</v>
      </c>
      <c r="F299" s="223" t="s">
        <v>653</v>
      </c>
      <c r="G299" s="224" t="s">
        <v>132</v>
      </c>
      <c r="H299" s="225">
        <v>16</v>
      </c>
      <c r="I299" s="226"/>
      <c r="J299" s="227">
        <f>ROUND(I299*H299,2)</f>
        <v>0</v>
      </c>
      <c r="K299" s="223" t="s">
        <v>654</v>
      </c>
      <c r="L299" s="72"/>
      <c r="M299" s="228" t="s">
        <v>21</v>
      </c>
      <c r="N299" s="229" t="s">
        <v>45</v>
      </c>
      <c r="O299" s="47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4" t="s">
        <v>641</v>
      </c>
      <c r="AT299" s="24" t="s">
        <v>129</v>
      </c>
      <c r="AU299" s="24" t="s">
        <v>82</v>
      </c>
      <c r="AY299" s="24" t="s">
        <v>126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82</v>
      </c>
      <c r="BK299" s="232">
        <f>ROUND(I299*H299,2)</f>
        <v>0</v>
      </c>
      <c r="BL299" s="24" t="s">
        <v>641</v>
      </c>
      <c r="BM299" s="24" t="s">
        <v>939</v>
      </c>
    </row>
    <row r="300" spans="2:47" s="1" customFormat="1" ht="13.5">
      <c r="B300" s="46"/>
      <c r="C300" s="74"/>
      <c r="D300" s="233" t="s">
        <v>136</v>
      </c>
      <c r="E300" s="74"/>
      <c r="F300" s="234" t="s">
        <v>938</v>
      </c>
      <c r="G300" s="74"/>
      <c r="H300" s="74"/>
      <c r="I300" s="191"/>
      <c r="J300" s="74"/>
      <c r="K300" s="74"/>
      <c r="L300" s="72"/>
      <c r="M300" s="235"/>
      <c r="N300" s="47"/>
      <c r="O300" s="47"/>
      <c r="P300" s="47"/>
      <c r="Q300" s="47"/>
      <c r="R300" s="47"/>
      <c r="S300" s="47"/>
      <c r="T300" s="95"/>
      <c r="AT300" s="24" t="s">
        <v>136</v>
      </c>
      <c r="AU300" s="24" t="s">
        <v>82</v>
      </c>
    </row>
    <row r="301" spans="2:65" s="1" customFormat="1" ht="25.5" customHeight="1">
      <c r="B301" s="46"/>
      <c r="C301" s="221" t="s">
        <v>656</v>
      </c>
      <c r="D301" s="221" t="s">
        <v>129</v>
      </c>
      <c r="E301" s="222" t="s">
        <v>657</v>
      </c>
      <c r="F301" s="223" t="s">
        <v>940</v>
      </c>
      <c r="G301" s="224" t="s">
        <v>132</v>
      </c>
      <c r="H301" s="225">
        <v>8</v>
      </c>
      <c r="I301" s="226"/>
      <c r="J301" s="227">
        <f>ROUND(I301*H301,2)</f>
        <v>0</v>
      </c>
      <c r="K301" s="223" t="s">
        <v>654</v>
      </c>
      <c r="L301" s="72"/>
      <c r="M301" s="228" t="s">
        <v>21</v>
      </c>
      <c r="N301" s="229" t="s">
        <v>45</v>
      </c>
      <c r="O301" s="47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4" t="s">
        <v>641</v>
      </c>
      <c r="AT301" s="24" t="s">
        <v>129</v>
      </c>
      <c r="AU301" s="24" t="s">
        <v>82</v>
      </c>
      <c r="AY301" s="24" t="s">
        <v>126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82</v>
      </c>
      <c r="BK301" s="232">
        <f>ROUND(I301*H301,2)</f>
        <v>0</v>
      </c>
      <c r="BL301" s="24" t="s">
        <v>641</v>
      </c>
      <c r="BM301" s="24" t="s">
        <v>941</v>
      </c>
    </row>
    <row r="302" spans="2:47" s="1" customFormat="1" ht="13.5">
      <c r="B302" s="46"/>
      <c r="C302" s="74"/>
      <c r="D302" s="233" t="s">
        <v>136</v>
      </c>
      <c r="E302" s="74"/>
      <c r="F302" s="234" t="s">
        <v>938</v>
      </c>
      <c r="G302" s="74"/>
      <c r="H302" s="74"/>
      <c r="I302" s="191"/>
      <c r="J302" s="74"/>
      <c r="K302" s="74"/>
      <c r="L302" s="72"/>
      <c r="M302" s="235"/>
      <c r="N302" s="47"/>
      <c r="O302" s="47"/>
      <c r="P302" s="47"/>
      <c r="Q302" s="47"/>
      <c r="R302" s="47"/>
      <c r="S302" s="47"/>
      <c r="T302" s="95"/>
      <c r="AT302" s="24" t="s">
        <v>136</v>
      </c>
      <c r="AU302" s="24" t="s">
        <v>82</v>
      </c>
    </row>
    <row r="303" spans="2:63" s="10" customFormat="1" ht="37.4" customHeight="1">
      <c r="B303" s="205"/>
      <c r="C303" s="206"/>
      <c r="D303" s="207" t="s">
        <v>73</v>
      </c>
      <c r="E303" s="208" t="s">
        <v>942</v>
      </c>
      <c r="F303" s="208" t="s">
        <v>943</v>
      </c>
      <c r="G303" s="206"/>
      <c r="H303" s="206"/>
      <c r="I303" s="209"/>
      <c r="J303" s="210">
        <f>BK303</f>
        <v>0</v>
      </c>
      <c r="K303" s="206"/>
      <c r="L303" s="211"/>
      <c r="M303" s="212"/>
      <c r="N303" s="213"/>
      <c r="O303" s="213"/>
      <c r="P303" s="214">
        <f>SUM(P304:P310)</f>
        <v>0</v>
      </c>
      <c r="Q303" s="213"/>
      <c r="R303" s="214">
        <f>SUM(R304:R310)</f>
        <v>0</v>
      </c>
      <c r="S303" s="213"/>
      <c r="T303" s="215">
        <f>SUM(T304:T310)</f>
        <v>0</v>
      </c>
      <c r="AR303" s="216" t="s">
        <v>152</v>
      </c>
      <c r="AT303" s="217" t="s">
        <v>73</v>
      </c>
      <c r="AU303" s="217" t="s">
        <v>74</v>
      </c>
      <c r="AY303" s="216" t="s">
        <v>126</v>
      </c>
      <c r="BK303" s="218">
        <f>SUM(BK304:BK310)</f>
        <v>0</v>
      </c>
    </row>
    <row r="304" spans="2:65" s="1" customFormat="1" ht="16.5" customHeight="1">
      <c r="B304" s="46"/>
      <c r="C304" s="221" t="s">
        <v>944</v>
      </c>
      <c r="D304" s="221" t="s">
        <v>129</v>
      </c>
      <c r="E304" s="222" t="s">
        <v>945</v>
      </c>
      <c r="F304" s="223" t="s">
        <v>946</v>
      </c>
      <c r="G304" s="224" t="s">
        <v>891</v>
      </c>
      <c r="H304" s="225">
        <v>1</v>
      </c>
      <c r="I304" s="226"/>
      <c r="J304" s="227">
        <f>ROUND(I304*H304,2)</f>
        <v>0</v>
      </c>
      <c r="K304" s="223" t="s">
        <v>21</v>
      </c>
      <c r="L304" s="72"/>
      <c r="M304" s="228" t="s">
        <v>21</v>
      </c>
      <c r="N304" s="229" t="s">
        <v>45</v>
      </c>
      <c r="O304" s="47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4" t="s">
        <v>947</v>
      </c>
      <c r="AT304" s="24" t="s">
        <v>129</v>
      </c>
      <c r="AU304" s="24" t="s">
        <v>82</v>
      </c>
      <c r="AY304" s="24" t="s">
        <v>126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4" t="s">
        <v>82</v>
      </c>
      <c r="BK304" s="232">
        <f>ROUND(I304*H304,2)</f>
        <v>0</v>
      </c>
      <c r="BL304" s="24" t="s">
        <v>947</v>
      </c>
      <c r="BM304" s="24" t="s">
        <v>948</v>
      </c>
    </row>
    <row r="305" spans="2:65" s="1" customFormat="1" ht="16.5" customHeight="1">
      <c r="B305" s="46"/>
      <c r="C305" s="221" t="s">
        <v>949</v>
      </c>
      <c r="D305" s="221" t="s">
        <v>129</v>
      </c>
      <c r="E305" s="222" t="s">
        <v>950</v>
      </c>
      <c r="F305" s="223" t="s">
        <v>951</v>
      </c>
      <c r="G305" s="224" t="s">
        <v>952</v>
      </c>
      <c r="H305" s="293"/>
      <c r="I305" s="226"/>
      <c r="J305" s="227">
        <f>ROUND(I305*H305,2)</f>
        <v>0</v>
      </c>
      <c r="K305" s="223" t="s">
        <v>21</v>
      </c>
      <c r="L305" s="72"/>
      <c r="M305" s="228" t="s">
        <v>21</v>
      </c>
      <c r="N305" s="229" t="s">
        <v>45</v>
      </c>
      <c r="O305" s="47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4" t="s">
        <v>947</v>
      </c>
      <c r="AT305" s="24" t="s">
        <v>129</v>
      </c>
      <c r="AU305" s="24" t="s">
        <v>82</v>
      </c>
      <c r="AY305" s="24" t="s">
        <v>126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82</v>
      </c>
      <c r="BK305" s="232">
        <f>ROUND(I305*H305,2)</f>
        <v>0</v>
      </c>
      <c r="BL305" s="24" t="s">
        <v>947</v>
      </c>
      <c r="BM305" s="24" t="s">
        <v>953</v>
      </c>
    </row>
    <row r="306" spans="2:47" s="1" customFormat="1" ht="13.5">
      <c r="B306" s="46"/>
      <c r="C306" s="74"/>
      <c r="D306" s="233" t="s">
        <v>136</v>
      </c>
      <c r="E306" s="74"/>
      <c r="F306" s="234" t="s">
        <v>954</v>
      </c>
      <c r="G306" s="74"/>
      <c r="H306" s="74"/>
      <c r="I306" s="191"/>
      <c r="J306" s="74"/>
      <c r="K306" s="74"/>
      <c r="L306" s="72"/>
      <c r="M306" s="235"/>
      <c r="N306" s="47"/>
      <c r="O306" s="47"/>
      <c r="P306" s="47"/>
      <c r="Q306" s="47"/>
      <c r="R306" s="47"/>
      <c r="S306" s="47"/>
      <c r="T306" s="95"/>
      <c r="AT306" s="24" t="s">
        <v>136</v>
      </c>
      <c r="AU306" s="24" t="s">
        <v>82</v>
      </c>
    </row>
    <row r="307" spans="2:65" s="1" customFormat="1" ht="16.5" customHeight="1">
      <c r="B307" s="46"/>
      <c r="C307" s="221" t="s">
        <v>955</v>
      </c>
      <c r="D307" s="221" t="s">
        <v>129</v>
      </c>
      <c r="E307" s="222" t="s">
        <v>956</v>
      </c>
      <c r="F307" s="223" t="s">
        <v>957</v>
      </c>
      <c r="G307" s="224" t="s">
        <v>952</v>
      </c>
      <c r="H307" s="293"/>
      <c r="I307" s="226"/>
      <c r="J307" s="227">
        <f>ROUND(I307*H307,2)</f>
        <v>0</v>
      </c>
      <c r="K307" s="223" t="s">
        <v>21</v>
      </c>
      <c r="L307" s="72"/>
      <c r="M307" s="228" t="s">
        <v>21</v>
      </c>
      <c r="N307" s="229" t="s">
        <v>45</v>
      </c>
      <c r="O307" s="47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4" t="s">
        <v>947</v>
      </c>
      <c r="AT307" s="24" t="s">
        <v>129</v>
      </c>
      <c r="AU307" s="24" t="s">
        <v>82</v>
      </c>
      <c r="AY307" s="24" t="s">
        <v>126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4" t="s">
        <v>82</v>
      </c>
      <c r="BK307" s="232">
        <f>ROUND(I307*H307,2)</f>
        <v>0</v>
      </c>
      <c r="BL307" s="24" t="s">
        <v>947</v>
      </c>
      <c r="BM307" s="24" t="s">
        <v>958</v>
      </c>
    </row>
    <row r="308" spans="2:47" s="1" customFormat="1" ht="13.5">
      <c r="B308" s="46"/>
      <c r="C308" s="74"/>
      <c r="D308" s="233" t="s">
        <v>136</v>
      </c>
      <c r="E308" s="74"/>
      <c r="F308" s="234" t="s">
        <v>954</v>
      </c>
      <c r="G308" s="74"/>
      <c r="H308" s="74"/>
      <c r="I308" s="191"/>
      <c r="J308" s="74"/>
      <c r="K308" s="74"/>
      <c r="L308" s="72"/>
      <c r="M308" s="235"/>
      <c r="N308" s="47"/>
      <c r="O308" s="47"/>
      <c r="P308" s="47"/>
      <c r="Q308" s="47"/>
      <c r="R308" s="47"/>
      <c r="S308" s="47"/>
      <c r="T308" s="95"/>
      <c r="AT308" s="24" t="s">
        <v>136</v>
      </c>
      <c r="AU308" s="24" t="s">
        <v>82</v>
      </c>
    </row>
    <row r="309" spans="2:65" s="1" customFormat="1" ht="16.5" customHeight="1">
      <c r="B309" s="46"/>
      <c r="C309" s="221" t="s">
        <v>959</v>
      </c>
      <c r="D309" s="221" t="s">
        <v>129</v>
      </c>
      <c r="E309" s="222" t="s">
        <v>960</v>
      </c>
      <c r="F309" s="223" t="s">
        <v>961</v>
      </c>
      <c r="G309" s="224" t="s">
        <v>952</v>
      </c>
      <c r="H309" s="293"/>
      <c r="I309" s="226"/>
      <c r="J309" s="227">
        <f>ROUND(I309*H309,2)</f>
        <v>0</v>
      </c>
      <c r="K309" s="223" t="s">
        <v>21</v>
      </c>
      <c r="L309" s="72"/>
      <c r="M309" s="228" t="s">
        <v>21</v>
      </c>
      <c r="N309" s="229" t="s">
        <v>45</v>
      </c>
      <c r="O309" s="47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4" t="s">
        <v>947</v>
      </c>
      <c r="AT309" s="24" t="s">
        <v>129</v>
      </c>
      <c r="AU309" s="24" t="s">
        <v>82</v>
      </c>
      <c r="AY309" s="24" t="s">
        <v>126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4" t="s">
        <v>82</v>
      </c>
      <c r="BK309" s="232">
        <f>ROUND(I309*H309,2)</f>
        <v>0</v>
      </c>
      <c r="BL309" s="24" t="s">
        <v>947</v>
      </c>
      <c r="BM309" s="24" t="s">
        <v>962</v>
      </c>
    </row>
    <row r="310" spans="2:47" s="1" customFormat="1" ht="13.5">
      <c r="B310" s="46"/>
      <c r="C310" s="74"/>
      <c r="D310" s="233" t="s">
        <v>136</v>
      </c>
      <c r="E310" s="74"/>
      <c r="F310" s="234" t="s">
        <v>963</v>
      </c>
      <c r="G310" s="74"/>
      <c r="H310" s="74"/>
      <c r="I310" s="191"/>
      <c r="J310" s="74"/>
      <c r="K310" s="74"/>
      <c r="L310" s="72"/>
      <c r="M310" s="236"/>
      <c r="N310" s="237"/>
      <c r="O310" s="237"/>
      <c r="P310" s="237"/>
      <c r="Q310" s="237"/>
      <c r="R310" s="237"/>
      <c r="S310" s="237"/>
      <c r="T310" s="238"/>
      <c r="AT310" s="24" t="s">
        <v>136</v>
      </c>
      <c r="AU310" s="24" t="s">
        <v>82</v>
      </c>
    </row>
    <row r="311" spans="2:12" s="1" customFormat="1" ht="6.95" customHeight="1">
      <c r="B311" s="67"/>
      <c r="C311" s="68"/>
      <c r="D311" s="68"/>
      <c r="E311" s="68"/>
      <c r="F311" s="68"/>
      <c r="G311" s="68"/>
      <c r="H311" s="68"/>
      <c r="I311" s="166"/>
      <c r="J311" s="68"/>
      <c r="K311" s="68"/>
      <c r="L311" s="72"/>
    </row>
  </sheetData>
  <sheetProtection password="CC35" sheet="1" objects="1" scenarios="1" formatColumns="0" formatRows="0" autoFilter="0"/>
  <autoFilter ref="C86:K310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5" customFormat="1" ht="45" customHeight="1">
      <c r="B3" s="298"/>
      <c r="C3" s="299" t="s">
        <v>964</v>
      </c>
      <c r="D3" s="299"/>
      <c r="E3" s="299"/>
      <c r="F3" s="299"/>
      <c r="G3" s="299"/>
      <c r="H3" s="299"/>
      <c r="I3" s="299"/>
      <c r="J3" s="299"/>
      <c r="K3" s="300"/>
    </row>
    <row r="4" spans="2:11" ht="25.5" customHeight="1">
      <c r="B4" s="301"/>
      <c r="C4" s="302" t="s">
        <v>965</v>
      </c>
      <c r="D4" s="302"/>
      <c r="E4" s="302"/>
      <c r="F4" s="302"/>
      <c r="G4" s="302"/>
      <c r="H4" s="302"/>
      <c r="I4" s="302"/>
      <c r="J4" s="302"/>
      <c r="K4" s="303"/>
    </row>
    <row r="5" spans="2:1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ht="15" customHeight="1">
      <c r="B6" s="301"/>
      <c r="C6" s="305" t="s">
        <v>966</v>
      </c>
      <c r="D6" s="305"/>
      <c r="E6" s="305"/>
      <c r="F6" s="305"/>
      <c r="G6" s="305"/>
      <c r="H6" s="305"/>
      <c r="I6" s="305"/>
      <c r="J6" s="305"/>
      <c r="K6" s="303"/>
    </row>
    <row r="7" spans="2:11" ht="15" customHeight="1">
      <c r="B7" s="306"/>
      <c r="C7" s="305" t="s">
        <v>967</v>
      </c>
      <c r="D7" s="305"/>
      <c r="E7" s="305"/>
      <c r="F7" s="305"/>
      <c r="G7" s="305"/>
      <c r="H7" s="305"/>
      <c r="I7" s="305"/>
      <c r="J7" s="305"/>
      <c r="K7" s="303"/>
    </row>
    <row r="8" spans="2:1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ht="15" customHeight="1">
      <c r="B9" s="306"/>
      <c r="C9" s="305" t="s">
        <v>968</v>
      </c>
      <c r="D9" s="305"/>
      <c r="E9" s="305"/>
      <c r="F9" s="305"/>
      <c r="G9" s="305"/>
      <c r="H9" s="305"/>
      <c r="I9" s="305"/>
      <c r="J9" s="305"/>
      <c r="K9" s="303"/>
    </row>
    <row r="10" spans="2:11" ht="15" customHeight="1">
      <c r="B10" s="306"/>
      <c r="C10" s="305"/>
      <c r="D10" s="305" t="s">
        <v>969</v>
      </c>
      <c r="E10" s="305"/>
      <c r="F10" s="305"/>
      <c r="G10" s="305"/>
      <c r="H10" s="305"/>
      <c r="I10" s="305"/>
      <c r="J10" s="305"/>
      <c r="K10" s="303"/>
    </row>
    <row r="11" spans="2:11" ht="15" customHeight="1">
      <c r="B11" s="306"/>
      <c r="C11" s="307"/>
      <c r="D11" s="305" t="s">
        <v>970</v>
      </c>
      <c r="E11" s="305"/>
      <c r="F11" s="305"/>
      <c r="G11" s="305"/>
      <c r="H11" s="305"/>
      <c r="I11" s="305"/>
      <c r="J11" s="305"/>
      <c r="K11" s="303"/>
    </row>
    <row r="12" spans="2:11" ht="12.75" customHeight="1">
      <c r="B12" s="306"/>
      <c r="C12" s="307"/>
      <c r="D12" s="307"/>
      <c r="E12" s="307"/>
      <c r="F12" s="307"/>
      <c r="G12" s="307"/>
      <c r="H12" s="307"/>
      <c r="I12" s="307"/>
      <c r="J12" s="307"/>
      <c r="K12" s="303"/>
    </row>
    <row r="13" spans="2:11" ht="15" customHeight="1">
      <c r="B13" s="306"/>
      <c r="C13" s="307"/>
      <c r="D13" s="305" t="s">
        <v>971</v>
      </c>
      <c r="E13" s="305"/>
      <c r="F13" s="305"/>
      <c r="G13" s="305"/>
      <c r="H13" s="305"/>
      <c r="I13" s="305"/>
      <c r="J13" s="305"/>
      <c r="K13" s="303"/>
    </row>
    <row r="14" spans="2:11" ht="15" customHeight="1">
      <c r="B14" s="306"/>
      <c r="C14" s="307"/>
      <c r="D14" s="305" t="s">
        <v>972</v>
      </c>
      <c r="E14" s="305"/>
      <c r="F14" s="305"/>
      <c r="G14" s="305"/>
      <c r="H14" s="305"/>
      <c r="I14" s="305"/>
      <c r="J14" s="305"/>
      <c r="K14" s="303"/>
    </row>
    <row r="15" spans="2:11" ht="15" customHeight="1">
      <c r="B15" s="306"/>
      <c r="C15" s="307"/>
      <c r="D15" s="305" t="s">
        <v>973</v>
      </c>
      <c r="E15" s="305"/>
      <c r="F15" s="305"/>
      <c r="G15" s="305"/>
      <c r="H15" s="305"/>
      <c r="I15" s="305"/>
      <c r="J15" s="305"/>
      <c r="K15" s="303"/>
    </row>
    <row r="16" spans="2:11" ht="15" customHeight="1">
      <c r="B16" s="306"/>
      <c r="C16" s="307"/>
      <c r="D16" s="307"/>
      <c r="E16" s="308" t="s">
        <v>81</v>
      </c>
      <c r="F16" s="305" t="s">
        <v>974</v>
      </c>
      <c r="G16" s="305"/>
      <c r="H16" s="305"/>
      <c r="I16" s="305"/>
      <c r="J16" s="305"/>
      <c r="K16" s="303"/>
    </row>
    <row r="17" spans="2:11" ht="15" customHeight="1">
      <c r="B17" s="306"/>
      <c r="C17" s="307"/>
      <c r="D17" s="307"/>
      <c r="E17" s="308" t="s">
        <v>975</v>
      </c>
      <c r="F17" s="305" t="s">
        <v>976</v>
      </c>
      <c r="G17" s="305"/>
      <c r="H17" s="305"/>
      <c r="I17" s="305"/>
      <c r="J17" s="305"/>
      <c r="K17" s="303"/>
    </row>
    <row r="18" spans="2:11" ht="15" customHeight="1">
      <c r="B18" s="306"/>
      <c r="C18" s="307"/>
      <c r="D18" s="307"/>
      <c r="E18" s="308" t="s">
        <v>977</v>
      </c>
      <c r="F18" s="305" t="s">
        <v>978</v>
      </c>
      <c r="G18" s="305"/>
      <c r="H18" s="305"/>
      <c r="I18" s="305"/>
      <c r="J18" s="305"/>
      <c r="K18" s="303"/>
    </row>
    <row r="19" spans="2:11" ht="15" customHeight="1">
      <c r="B19" s="306"/>
      <c r="C19" s="307"/>
      <c r="D19" s="307"/>
      <c r="E19" s="308" t="s">
        <v>979</v>
      </c>
      <c r="F19" s="305" t="s">
        <v>980</v>
      </c>
      <c r="G19" s="305"/>
      <c r="H19" s="305"/>
      <c r="I19" s="305"/>
      <c r="J19" s="305"/>
      <c r="K19" s="303"/>
    </row>
    <row r="20" spans="2:11" ht="15" customHeight="1">
      <c r="B20" s="306"/>
      <c r="C20" s="307"/>
      <c r="D20" s="307"/>
      <c r="E20" s="308" t="s">
        <v>942</v>
      </c>
      <c r="F20" s="305" t="s">
        <v>943</v>
      </c>
      <c r="G20" s="305"/>
      <c r="H20" s="305"/>
      <c r="I20" s="305"/>
      <c r="J20" s="305"/>
      <c r="K20" s="303"/>
    </row>
    <row r="21" spans="2:11" ht="15" customHeight="1">
      <c r="B21" s="306"/>
      <c r="C21" s="307"/>
      <c r="D21" s="307"/>
      <c r="E21" s="308" t="s">
        <v>981</v>
      </c>
      <c r="F21" s="305" t="s">
        <v>982</v>
      </c>
      <c r="G21" s="305"/>
      <c r="H21" s="305"/>
      <c r="I21" s="305"/>
      <c r="J21" s="305"/>
      <c r="K21" s="303"/>
    </row>
    <row r="22" spans="2:11" ht="12.75" customHeight="1">
      <c r="B22" s="306"/>
      <c r="C22" s="307"/>
      <c r="D22" s="307"/>
      <c r="E22" s="307"/>
      <c r="F22" s="307"/>
      <c r="G22" s="307"/>
      <c r="H22" s="307"/>
      <c r="I22" s="307"/>
      <c r="J22" s="307"/>
      <c r="K22" s="303"/>
    </row>
    <row r="23" spans="2:11" ht="15" customHeight="1">
      <c r="B23" s="306"/>
      <c r="C23" s="305" t="s">
        <v>983</v>
      </c>
      <c r="D23" s="305"/>
      <c r="E23" s="305"/>
      <c r="F23" s="305"/>
      <c r="G23" s="305"/>
      <c r="H23" s="305"/>
      <c r="I23" s="305"/>
      <c r="J23" s="305"/>
      <c r="K23" s="303"/>
    </row>
    <row r="24" spans="2:11" ht="15" customHeight="1">
      <c r="B24" s="306"/>
      <c r="C24" s="305" t="s">
        <v>984</v>
      </c>
      <c r="D24" s="305"/>
      <c r="E24" s="305"/>
      <c r="F24" s="305"/>
      <c r="G24" s="305"/>
      <c r="H24" s="305"/>
      <c r="I24" s="305"/>
      <c r="J24" s="305"/>
      <c r="K24" s="303"/>
    </row>
    <row r="25" spans="2:11" ht="15" customHeight="1">
      <c r="B25" s="306"/>
      <c r="C25" s="305"/>
      <c r="D25" s="305" t="s">
        <v>985</v>
      </c>
      <c r="E25" s="305"/>
      <c r="F25" s="305"/>
      <c r="G25" s="305"/>
      <c r="H25" s="305"/>
      <c r="I25" s="305"/>
      <c r="J25" s="305"/>
      <c r="K25" s="303"/>
    </row>
    <row r="26" spans="2:11" ht="15" customHeight="1">
      <c r="B26" s="306"/>
      <c r="C26" s="307"/>
      <c r="D26" s="305" t="s">
        <v>986</v>
      </c>
      <c r="E26" s="305"/>
      <c r="F26" s="305"/>
      <c r="G26" s="305"/>
      <c r="H26" s="305"/>
      <c r="I26" s="305"/>
      <c r="J26" s="305"/>
      <c r="K26" s="303"/>
    </row>
    <row r="27" spans="2:11" ht="12.7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3"/>
    </row>
    <row r="28" spans="2:11" ht="15" customHeight="1">
      <c r="B28" s="306"/>
      <c r="C28" s="307"/>
      <c r="D28" s="305" t="s">
        <v>987</v>
      </c>
      <c r="E28" s="305"/>
      <c r="F28" s="305"/>
      <c r="G28" s="305"/>
      <c r="H28" s="305"/>
      <c r="I28" s="305"/>
      <c r="J28" s="305"/>
      <c r="K28" s="303"/>
    </row>
    <row r="29" spans="2:11" ht="15" customHeight="1">
      <c r="B29" s="306"/>
      <c r="C29" s="307"/>
      <c r="D29" s="305" t="s">
        <v>988</v>
      </c>
      <c r="E29" s="305"/>
      <c r="F29" s="305"/>
      <c r="G29" s="305"/>
      <c r="H29" s="305"/>
      <c r="I29" s="305"/>
      <c r="J29" s="305"/>
      <c r="K29" s="303"/>
    </row>
    <row r="30" spans="2:11" ht="12.75" customHeight="1">
      <c r="B30" s="306"/>
      <c r="C30" s="307"/>
      <c r="D30" s="307"/>
      <c r="E30" s="307"/>
      <c r="F30" s="307"/>
      <c r="G30" s="307"/>
      <c r="H30" s="307"/>
      <c r="I30" s="307"/>
      <c r="J30" s="307"/>
      <c r="K30" s="303"/>
    </row>
    <row r="31" spans="2:11" ht="15" customHeight="1">
      <c r="B31" s="306"/>
      <c r="C31" s="307"/>
      <c r="D31" s="305" t="s">
        <v>989</v>
      </c>
      <c r="E31" s="305"/>
      <c r="F31" s="305"/>
      <c r="G31" s="305"/>
      <c r="H31" s="305"/>
      <c r="I31" s="305"/>
      <c r="J31" s="305"/>
      <c r="K31" s="303"/>
    </row>
    <row r="32" spans="2:11" ht="15" customHeight="1">
      <c r="B32" s="306"/>
      <c r="C32" s="307"/>
      <c r="D32" s="305" t="s">
        <v>990</v>
      </c>
      <c r="E32" s="305"/>
      <c r="F32" s="305"/>
      <c r="G32" s="305"/>
      <c r="H32" s="305"/>
      <c r="I32" s="305"/>
      <c r="J32" s="305"/>
      <c r="K32" s="303"/>
    </row>
    <row r="33" spans="2:11" ht="15" customHeight="1">
      <c r="B33" s="306"/>
      <c r="C33" s="307"/>
      <c r="D33" s="305" t="s">
        <v>991</v>
      </c>
      <c r="E33" s="305"/>
      <c r="F33" s="305"/>
      <c r="G33" s="305"/>
      <c r="H33" s="305"/>
      <c r="I33" s="305"/>
      <c r="J33" s="305"/>
      <c r="K33" s="303"/>
    </row>
    <row r="34" spans="2:11" ht="15" customHeight="1">
      <c r="B34" s="306"/>
      <c r="C34" s="307"/>
      <c r="D34" s="305"/>
      <c r="E34" s="309" t="s">
        <v>111</v>
      </c>
      <c r="F34" s="305"/>
      <c r="G34" s="305" t="s">
        <v>992</v>
      </c>
      <c r="H34" s="305"/>
      <c r="I34" s="305"/>
      <c r="J34" s="305"/>
      <c r="K34" s="303"/>
    </row>
    <row r="35" spans="2:11" ht="30.75" customHeight="1">
      <c r="B35" s="306"/>
      <c r="C35" s="307"/>
      <c r="D35" s="305"/>
      <c r="E35" s="309" t="s">
        <v>993</v>
      </c>
      <c r="F35" s="305"/>
      <c r="G35" s="305" t="s">
        <v>994</v>
      </c>
      <c r="H35" s="305"/>
      <c r="I35" s="305"/>
      <c r="J35" s="305"/>
      <c r="K35" s="303"/>
    </row>
    <row r="36" spans="2:11" ht="15" customHeight="1">
      <c r="B36" s="306"/>
      <c r="C36" s="307"/>
      <c r="D36" s="305"/>
      <c r="E36" s="309" t="s">
        <v>55</v>
      </c>
      <c r="F36" s="305"/>
      <c r="G36" s="305" t="s">
        <v>995</v>
      </c>
      <c r="H36" s="305"/>
      <c r="I36" s="305"/>
      <c r="J36" s="305"/>
      <c r="K36" s="303"/>
    </row>
    <row r="37" spans="2:11" ht="15" customHeight="1">
      <c r="B37" s="306"/>
      <c r="C37" s="307"/>
      <c r="D37" s="305"/>
      <c r="E37" s="309" t="s">
        <v>112</v>
      </c>
      <c r="F37" s="305"/>
      <c r="G37" s="305" t="s">
        <v>996</v>
      </c>
      <c r="H37" s="305"/>
      <c r="I37" s="305"/>
      <c r="J37" s="305"/>
      <c r="K37" s="303"/>
    </row>
    <row r="38" spans="2:11" ht="15" customHeight="1">
      <c r="B38" s="306"/>
      <c r="C38" s="307"/>
      <c r="D38" s="305"/>
      <c r="E38" s="309" t="s">
        <v>113</v>
      </c>
      <c r="F38" s="305"/>
      <c r="G38" s="305" t="s">
        <v>997</v>
      </c>
      <c r="H38" s="305"/>
      <c r="I38" s="305"/>
      <c r="J38" s="305"/>
      <c r="K38" s="303"/>
    </row>
    <row r="39" spans="2:11" ht="15" customHeight="1">
      <c r="B39" s="306"/>
      <c r="C39" s="307"/>
      <c r="D39" s="305"/>
      <c r="E39" s="309" t="s">
        <v>114</v>
      </c>
      <c r="F39" s="305"/>
      <c r="G39" s="305" t="s">
        <v>998</v>
      </c>
      <c r="H39" s="305"/>
      <c r="I39" s="305"/>
      <c r="J39" s="305"/>
      <c r="K39" s="303"/>
    </row>
    <row r="40" spans="2:11" ht="15" customHeight="1">
      <c r="B40" s="306"/>
      <c r="C40" s="307"/>
      <c r="D40" s="305"/>
      <c r="E40" s="309" t="s">
        <v>999</v>
      </c>
      <c r="F40" s="305"/>
      <c r="G40" s="305" t="s">
        <v>1000</v>
      </c>
      <c r="H40" s="305"/>
      <c r="I40" s="305"/>
      <c r="J40" s="305"/>
      <c r="K40" s="303"/>
    </row>
    <row r="41" spans="2:11" ht="15" customHeight="1">
      <c r="B41" s="306"/>
      <c r="C41" s="307"/>
      <c r="D41" s="305"/>
      <c r="E41" s="309"/>
      <c r="F41" s="305"/>
      <c r="G41" s="305" t="s">
        <v>1001</v>
      </c>
      <c r="H41" s="305"/>
      <c r="I41" s="305"/>
      <c r="J41" s="305"/>
      <c r="K41" s="303"/>
    </row>
    <row r="42" spans="2:11" ht="15" customHeight="1">
      <c r="B42" s="306"/>
      <c r="C42" s="307"/>
      <c r="D42" s="305"/>
      <c r="E42" s="309" t="s">
        <v>1002</v>
      </c>
      <c r="F42" s="305"/>
      <c r="G42" s="305" t="s">
        <v>1003</v>
      </c>
      <c r="H42" s="305"/>
      <c r="I42" s="305"/>
      <c r="J42" s="305"/>
      <c r="K42" s="303"/>
    </row>
    <row r="43" spans="2:11" ht="15" customHeight="1">
      <c r="B43" s="306"/>
      <c r="C43" s="307"/>
      <c r="D43" s="305"/>
      <c r="E43" s="309" t="s">
        <v>116</v>
      </c>
      <c r="F43" s="305"/>
      <c r="G43" s="305" t="s">
        <v>1004</v>
      </c>
      <c r="H43" s="305"/>
      <c r="I43" s="305"/>
      <c r="J43" s="305"/>
      <c r="K43" s="303"/>
    </row>
    <row r="44" spans="2:11" ht="12.75" customHeight="1">
      <c r="B44" s="306"/>
      <c r="C44" s="307"/>
      <c r="D44" s="305"/>
      <c r="E44" s="305"/>
      <c r="F44" s="305"/>
      <c r="G44" s="305"/>
      <c r="H44" s="305"/>
      <c r="I44" s="305"/>
      <c r="J44" s="305"/>
      <c r="K44" s="303"/>
    </row>
    <row r="45" spans="2:11" ht="15" customHeight="1">
      <c r="B45" s="306"/>
      <c r="C45" s="307"/>
      <c r="D45" s="305" t="s">
        <v>1005</v>
      </c>
      <c r="E45" s="305"/>
      <c r="F45" s="305"/>
      <c r="G45" s="305"/>
      <c r="H45" s="305"/>
      <c r="I45" s="305"/>
      <c r="J45" s="305"/>
      <c r="K45" s="303"/>
    </row>
    <row r="46" spans="2:11" ht="15" customHeight="1">
      <c r="B46" s="306"/>
      <c r="C46" s="307"/>
      <c r="D46" s="307"/>
      <c r="E46" s="305" t="s">
        <v>1006</v>
      </c>
      <c r="F46" s="305"/>
      <c r="G46" s="305"/>
      <c r="H46" s="305"/>
      <c r="I46" s="305"/>
      <c r="J46" s="305"/>
      <c r="K46" s="303"/>
    </row>
    <row r="47" spans="2:11" ht="15" customHeight="1">
      <c r="B47" s="306"/>
      <c r="C47" s="307"/>
      <c r="D47" s="307"/>
      <c r="E47" s="305" t="s">
        <v>1007</v>
      </c>
      <c r="F47" s="305"/>
      <c r="G47" s="305"/>
      <c r="H47" s="305"/>
      <c r="I47" s="305"/>
      <c r="J47" s="305"/>
      <c r="K47" s="303"/>
    </row>
    <row r="48" spans="2:11" ht="15" customHeight="1">
      <c r="B48" s="306"/>
      <c r="C48" s="307"/>
      <c r="D48" s="307"/>
      <c r="E48" s="305" t="s">
        <v>1008</v>
      </c>
      <c r="F48" s="305"/>
      <c r="G48" s="305"/>
      <c r="H48" s="305"/>
      <c r="I48" s="305"/>
      <c r="J48" s="305"/>
      <c r="K48" s="303"/>
    </row>
    <row r="49" spans="2:11" ht="15" customHeight="1">
      <c r="B49" s="306"/>
      <c r="C49" s="307"/>
      <c r="D49" s="305" t="s">
        <v>1009</v>
      </c>
      <c r="E49" s="305"/>
      <c r="F49" s="305"/>
      <c r="G49" s="305"/>
      <c r="H49" s="305"/>
      <c r="I49" s="305"/>
      <c r="J49" s="305"/>
      <c r="K49" s="303"/>
    </row>
    <row r="50" spans="2:11" ht="25.5" customHeight="1">
      <c r="B50" s="301"/>
      <c r="C50" s="302" t="s">
        <v>1010</v>
      </c>
      <c r="D50" s="302"/>
      <c r="E50" s="302"/>
      <c r="F50" s="302"/>
      <c r="G50" s="302"/>
      <c r="H50" s="302"/>
      <c r="I50" s="302"/>
      <c r="J50" s="302"/>
      <c r="K50" s="303"/>
    </row>
    <row r="51" spans="2:11" ht="5.25" customHeight="1">
      <c r="B51" s="301"/>
      <c r="C51" s="304"/>
      <c r="D51" s="304"/>
      <c r="E51" s="304"/>
      <c r="F51" s="304"/>
      <c r="G51" s="304"/>
      <c r="H51" s="304"/>
      <c r="I51" s="304"/>
      <c r="J51" s="304"/>
      <c r="K51" s="303"/>
    </row>
    <row r="52" spans="2:11" ht="15" customHeight="1">
      <c r="B52" s="301"/>
      <c r="C52" s="305" t="s">
        <v>1011</v>
      </c>
      <c r="D52" s="305"/>
      <c r="E52" s="305"/>
      <c r="F52" s="305"/>
      <c r="G52" s="305"/>
      <c r="H52" s="305"/>
      <c r="I52" s="305"/>
      <c r="J52" s="305"/>
      <c r="K52" s="303"/>
    </row>
    <row r="53" spans="2:11" ht="15" customHeight="1">
      <c r="B53" s="301"/>
      <c r="C53" s="305" t="s">
        <v>1012</v>
      </c>
      <c r="D53" s="305"/>
      <c r="E53" s="305"/>
      <c r="F53" s="305"/>
      <c r="G53" s="305"/>
      <c r="H53" s="305"/>
      <c r="I53" s="305"/>
      <c r="J53" s="305"/>
      <c r="K53" s="303"/>
    </row>
    <row r="54" spans="2:11" ht="12.75" customHeight="1">
      <c r="B54" s="301"/>
      <c r="C54" s="305"/>
      <c r="D54" s="305"/>
      <c r="E54" s="305"/>
      <c r="F54" s="305"/>
      <c r="G54" s="305"/>
      <c r="H54" s="305"/>
      <c r="I54" s="305"/>
      <c r="J54" s="305"/>
      <c r="K54" s="303"/>
    </row>
    <row r="55" spans="2:11" ht="15" customHeight="1">
      <c r="B55" s="301"/>
      <c r="C55" s="305" t="s">
        <v>1013</v>
      </c>
      <c r="D55" s="305"/>
      <c r="E55" s="305"/>
      <c r="F55" s="305"/>
      <c r="G55" s="305"/>
      <c r="H55" s="305"/>
      <c r="I55" s="305"/>
      <c r="J55" s="305"/>
      <c r="K55" s="303"/>
    </row>
    <row r="56" spans="2:11" ht="15" customHeight="1">
      <c r="B56" s="301"/>
      <c r="C56" s="307"/>
      <c r="D56" s="305" t="s">
        <v>1014</v>
      </c>
      <c r="E56" s="305"/>
      <c r="F56" s="305"/>
      <c r="G56" s="305"/>
      <c r="H56" s="305"/>
      <c r="I56" s="305"/>
      <c r="J56" s="305"/>
      <c r="K56" s="303"/>
    </row>
    <row r="57" spans="2:11" ht="15" customHeight="1">
      <c r="B57" s="301"/>
      <c r="C57" s="307"/>
      <c r="D57" s="305" t="s">
        <v>1015</v>
      </c>
      <c r="E57" s="305"/>
      <c r="F57" s="305"/>
      <c r="G57" s="305"/>
      <c r="H57" s="305"/>
      <c r="I57" s="305"/>
      <c r="J57" s="305"/>
      <c r="K57" s="303"/>
    </row>
    <row r="58" spans="2:11" ht="15" customHeight="1">
      <c r="B58" s="301"/>
      <c r="C58" s="307"/>
      <c r="D58" s="305" t="s">
        <v>1016</v>
      </c>
      <c r="E58" s="305"/>
      <c r="F58" s="305"/>
      <c r="G58" s="305"/>
      <c r="H58" s="305"/>
      <c r="I58" s="305"/>
      <c r="J58" s="305"/>
      <c r="K58" s="303"/>
    </row>
    <row r="59" spans="2:11" ht="15" customHeight="1">
      <c r="B59" s="301"/>
      <c r="C59" s="307"/>
      <c r="D59" s="305" t="s">
        <v>1017</v>
      </c>
      <c r="E59" s="305"/>
      <c r="F59" s="305"/>
      <c r="G59" s="305"/>
      <c r="H59" s="305"/>
      <c r="I59" s="305"/>
      <c r="J59" s="305"/>
      <c r="K59" s="303"/>
    </row>
    <row r="60" spans="2:11" ht="15" customHeight="1">
      <c r="B60" s="301"/>
      <c r="C60" s="307"/>
      <c r="D60" s="310" t="s">
        <v>1018</v>
      </c>
      <c r="E60" s="310"/>
      <c r="F60" s="310"/>
      <c r="G60" s="310"/>
      <c r="H60" s="310"/>
      <c r="I60" s="310"/>
      <c r="J60" s="310"/>
      <c r="K60" s="303"/>
    </row>
    <row r="61" spans="2:11" ht="15" customHeight="1">
      <c r="B61" s="301"/>
      <c r="C61" s="307"/>
      <c r="D61" s="305" t="s">
        <v>1019</v>
      </c>
      <c r="E61" s="305"/>
      <c r="F61" s="305"/>
      <c r="G61" s="305"/>
      <c r="H61" s="305"/>
      <c r="I61" s="305"/>
      <c r="J61" s="305"/>
      <c r="K61" s="303"/>
    </row>
    <row r="62" spans="2:11" ht="12.75" customHeight="1">
      <c r="B62" s="301"/>
      <c r="C62" s="307"/>
      <c r="D62" s="307"/>
      <c r="E62" s="311"/>
      <c r="F62" s="307"/>
      <c r="G62" s="307"/>
      <c r="H62" s="307"/>
      <c r="I62" s="307"/>
      <c r="J62" s="307"/>
      <c r="K62" s="303"/>
    </row>
    <row r="63" spans="2:11" ht="15" customHeight="1">
      <c r="B63" s="301"/>
      <c r="C63" s="307"/>
      <c r="D63" s="305" t="s">
        <v>1020</v>
      </c>
      <c r="E63" s="305"/>
      <c r="F63" s="305"/>
      <c r="G63" s="305"/>
      <c r="H63" s="305"/>
      <c r="I63" s="305"/>
      <c r="J63" s="305"/>
      <c r="K63" s="303"/>
    </row>
    <row r="64" spans="2:11" ht="15" customHeight="1">
      <c r="B64" s="301"/>
      <c r="C64" s="307"/>
      <c r="D64" s="310" t="s">
        <v>1021</v>
      </c>
      <c r="E64" s="310"/>
      <c r="F64" s="310"/>
      <c r="G64" s="310"/>
      <c r="H64" s="310"/>
      <c r="I64" s="310"/>
      <c r="J64" s="310"/>
      <c r="K64" s="303"/>
    </row>
    <row r="65" spans="2:11" ht="15" customHeight="1">
      <c r="B65" s="301"/>
      <c r="C65" s="307"/>
      <c r="D65" s="305" t="s">
        <v>1022</v>
      </c>
      <c r="E65" s="305"/>
      <c r="F65" s="305"/>
      <c r="G65" s="305"/>
      <c r="H65" s="305"/>
      <c r="I65" s="305"/>
      <c r="J65" s="305"/>
      <c r="K65" s="303"/>
    </row>
    <row r="66" spans="2:11" ht="15" customHeight="1">
      <c r="B66" s="301"/>
      <c r="C66" s="307"/>
      <c r="D66" s="305" t="s">
        <v>1023</v>
      </c>
      <c r="E66" s="305"/>
      <c r="F66" s="305"/>
      <c r="G66" s="305"/>
      <c r="H66" s="305"/>
      <c r="I66" s="305"/>
      <c r="J66" s="305"/>
      <c r="K66" s="303"/>
    </row>
    <row r="67" spans="2:11" ht="15" customHeight="1">
      <c r="B67" s="301"/>
      <c r="C67" s="307"/>
      <c r="D67" s="305" t="s">
        <v>1024</v>
      </c>
      <c r="E67" s="305"/>
      <c r="F67" s="305"/>
      <c r="G67" s="305"/>
      <c r="H67" s="305"/>
      <c r="I67" s="305"/>
      <c r="J67" s="305"/>
      <c r="K67" s="303"/>
    </row>
    <row r="68" spans="2:11" ht="15" customHeight="1">
      <c r="B68" s="301"/>
      <c r="C68" s="307"/>
      <c r="D68" s="305" t="s">
        <v>1025</v>
      </c>
      <c r="E68" s="305"/>
      <c r="F68" s="305"/>
      <c r="G68" s="305"/>
      <c r="H68" s="305"/>
      <c r="I68" s="305"/>
      <c r="J68" s="305"/>
      <c r="K68" s="303"/>
    </row>
    <row r="69" spans="2:11" ht="12.75" customHeight="1">
      <c r="B69" s="312"/>
      <c r="C69" s="313"/>
      <c r="D69" s="313"/>
      <c r="E69" s="313"/>
      <c r="F69" s="313"/>
      <c r="G69" s="313"/>
      <c r="H69" s="313"/>
      <c r="I69" s="313"/>
      <c r="J69" s="313"/>
      <c r="K69" s="314"/>
    </row>
    <row r="70" spans="2:11" ht="18.75" customHeight="1">
      <c r="B70" s="315"/>
      <c r="C70" s="315"/>
      <c r="D70" s="315"/>
      <c r="E70" s="315"/>
      <c r="F70" s="315"/>
      <c r="G70" s="315"/>
      <c r="H70" s="315"/>
      <c r="I70" s="315"/>
      <c r="J70" s="315"/>
      <c r="K70" s="316"/>
    </row>
    <row r="71" spans="2:11" ht="18.75" customHeight="1">
      <c r="B71" s="316"/>
      <c r="C71" s="316"/>
      <c r="D71" s="316"/>
      <c r="E71" s="316"/>
      <c r="F71" s="316"/>
      <c r="G71" s="316"/>
      <c r="H71" s="316"/>
      <c r="I71" s="316"/>
      <c r="J71" s="316"/>
      <c r="K71" s="316"/>
    </row>
    <row r="72" spans="2:11" ht="7.5" customHeight="1">
      <c r="B72" s="317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ht="45" customHeight="1">
      <c r="B73" s="320"/>
      <c r="C73" s="321" t="s">
        <v>95</v>
      </c>
      <c r="D73" s="321"/>
      <c r="E73" s="321"/>
      <c r="F73" s="321"/>
      <c r="G73" s="321"/>
      <c r="H73" s="321"/>
      <c r="I73" s="321"/>
      <c r="J73" s="321"/>
      <c r="K73" s="322"/>
    </row>
    <row r="74" spans="2:11" ht="17.25" customHeight="1">
      <c r="B74" s="320"/>
      <c r="C74" s="323" t="s">
        <v>1026</v>
      </c>
      <c r="D74" s="323"/>
      <c r="E74" s="323"/>
      <c r="F74" s="323" t="s">
        <v>1027</v>
      </c>
      <c r="G74" s="324"/>
      <c r="H74" s="323" t="s">
        <v>112</v>
      </c>
      <c r="I74" s="323" t="s">
        <v>59</v>
      </c>
      <c r="J74" s="323" t="s">
        <v>1028</v>
      </c>
      <c r="K74" s="322"/>
    </row>
    <row r="75" spans="2:11" ht="17.25" customHeight="1">
      <c r="B75" s="320"/>
      <c r="C75" s="325" t="s">
        <v>1029</v>
      </c>
      <c r="D75" s="325"/>
      <c r="E75" s="325"/>
      <c r="F75" s="326" t="s">
        <v>1030</v>
      </c>
      <c r="G75" s="327"/>
      <c r="H75" s="325"/>
      <c r="I75" s="325"/>
      <c r="J75" s="325" t="s">
        <v>1031</v>
      </c>
      <c r="K75" s="322"/>
    </row>
    <row r="76" spans="2:11" ht="5.25" customHeight="1">
      <c r="B76" s="320"/>
      <c r="C76" s="328"/>
      <c r="D76" s="328"/>
      <c r="E76" s="328"/>
      <c r="F76" s="328"/>
      <c r="G76" s="329"/>
      <c r="H76" s="328"/>
      <c r="I76" s="328"/>
      <c r="J76" s="328"/>
      <c r="K76" s="322"/>
    </row>
    <row r="77" spans="2:11" ht="15" customHeight="1">
      <c r="B77" s="320"/>
      <c r="C77" s="309" t="s">
        <v>55</v>
      </c>
      <c r="D77" s="328"/>
      <c r="E77" s="328"/>
      <c r="F77" s="330" t="s">
        <v>1032</v>
      </c>
      <c r="G77" s="329"/>
      <c r="H77" s="309" t="s">
        <v>1033</v>
      </c>
      <c r="I77" s="309" t="s">
        <v>1034</v>
      </c>
      <c r="J77" s="309">
        <v>20</v>
      </c>
      <c r="K77" s="322"/>
    </row>
    <row r="78" spans="2:11" ht="15" customHeight="1">
      <c r="B78" s="320"/>
      <c r="C78" s="309" t="s">
        <v>1035</v>
      </c>
      <c r="D78" s="309"/>
      <c r="E78" s="309"/>
      <c r="F78" s="330" t="s">
        <v>1032</v>
      </c>
      <c r="G78" s="329"/>
      <c r="H78" s="309" t="s">
        <v>1036</v>
      </c>
      <c r="I78" s="309" t="s">
        <v>1034</v>
      </c>
      <c r="J78" s="309">
        <v>120</v>
      </c>
      <c r="K78" s="322"/>
    </row>
    <row r="79" spans="2:11" ht="15" customHeight="1">
      <c r="B79" s="331"/>
      <c r="C79" s="309" t="s">
        <v>1037</v>
      </c>
      <c r="D79" s="309"/>
      <c r="E79" s="309"/>
      <c r="F79" s="330" t="s">
        <v>1038</v>
      </c>
      <c r="G79" s="329"/>
      <c r="H79" s="309" t="s">
        <v>1039</v>
      </c>
      <c r="I79" s="309" t="s">
        <v>1034</v>
      </c>
      <c r="J79" s="309">
        <v>50</v>
      </c>
      <c r="K79" s="322"/>
    </row>
    <row r="80" spans="2:11" ht="15" customHeight="1">
      <c r="B80" s="331"/>
      <c r="C80" s="309" t="s">
        <v>1040</v>
      </c>
      <c r="D80" s="309"/>
      <c r="E80" s="309"/>
      <c r="F80" s="330" t="s">
        <v>1032</v>
      </c>
      <c r="G80" s="329"/>
      <c r="H80" s="309" t="s">
        <v>1041</v>
      </c>
      <c r="I80" s="309" t="s">
        <v>1042</v>
      </c>
      <c r="J80" s="309"/>
      <c r="K80" s="322"/>
    </row>
    <row r="81" spans="2:11" ht="15" customHeight="1">
      <c r="B81" s="331"/>
      <c r="C81" s="332" t="s">
        <v>1043</v>
      </c>
      <c r="D81" s="332"/>
      <c r="E81" s="332"/>
      <c r="F81" s="333" t="s">
        <v>1038</v>
      </c>
      <c r="G81" s="332"/>
      <c r="H81" s="332" t="s">
        <v>1044</v>
      </c>
      <c r="I81" s="332" t="s">
        <v>1034</v>
      </c>
      <c r="J81" s="332">
        <v>15</v>
      </c>
      <c r="K81" s="322"/>
    </row>
    <row r="82" spans="2:11" ht="15" customHeight="1">
      <c r="B82" s="331"/>
      <c r="C82" s="332" t="s">
        <v>1045</v>
      </c>
      <c r="D82" s="332"/>
      <c r="E82" s="332"/>
      <c r="F82" s="333" t="s">
        <v>1038</v>
      </c>
      <c r="G82" s="332"/>
      <c r="H82" s="332" t="s">
        <v>1046</v>
      </c>
      <c r="I82" s="332" t="s">
        <v>1034</v>
      </c>
      <c r="J82" s="332">
        <v>15</v>
      </c>
      <c r="K82" s="322"/>
    </row>
    <row r="83" spans="2:11" ht="15" customHeight="1">
      <c r="B83" s="331"/>
      <c r="C83" s="332" t="s">
        <v>1047</v>
      </c>
      <c r="D83" s="332"/>
      <c r="E83" s="332"/>
      <c r="F83" s="333" t="s">
        <v>1038</v>
      </c>
      <c r="G83" s="332"/>
      <c r="H83" s="332" t="s">
        <v>1048</v>
      </c>
      <c r="I83" s="332" t="s">
        <v>1034</v>
      </c>
      <c r="J83" s="332">
        <v>20</v>
      </c>
      <c r="K83" s="322"/>
    </row>
    <row r="84" spans="2:11" ht="15" customHeight="1">
      <c r="B84" s="331"/>
      <c r="C84" s="332" t="s">
        <v>1049</v>
      </c>
      <c r="D84" s="332"/>
      <c r="E84" s="332"/>
      <c r="F84" s="333" t="s">
        <v>1038</v>
      </c>
      <c r="G84" s="332"/>
      <c r="H84" s="332" t="s">
        <v>1050</v>
      </c>
      <c r="I84" s="332" t="s">
        <v>1034</v>
      </c>
      <c r="J84" s="332">
        <v>20</v>
      </c>
      <c r="K84" s="322"/>
    </row>
    <row r="85" spans="2:11" ht="15" customHeight="1">
      <c r="B85" s="331"/>
      <c r="C85" s="309" t="s">
        <v>1051</v>
      </c>
      <c r="D85" s="309"/>
      <c r="E85" s="309"/>
      <c r="F85" s="330" t="s">
        <v>1038</v>
      </c>
      <c r="G85" s="329"/>
      <c r="H85" s="309" t="s">
        <v>1052</v>
      </c>
      <c r="I85" s="309" t="s">
        <v>1034</v>
      </c>
      <c r="J85" s="309">
        <v>50</v>
      </c>
      <c r="K85" s="322"/>
    </row>
    <row r="86" spans="2:11" ht="15" customHeight="1">
      <c r="B86" s="331"/>
      <c r="C86" s="309" t="s">
        <v>1053</v>
      </c>
      <c r="D86" s="309"/>
      <c r="E86" s="309"/>
      <c r="F86" s="330" t="s">
        <v>1038</v>
      </c>
      <c r="G86" s="329"/>
      <c r="H86" s="309" t="s">
        <v>1054</v>
      </c>
      <c r="I86" s="309" t="s">
        <v>1034</v>
      </c>
      <c r="J86" s="309">
        <v>20</v>
      </c>
      <c r="K86" s="322"/>
    </row>
    <row r="87" spans="2:11" ht="15" customHeight="1">
      <c r="B87" s="331"/>
      <c r="C87" s="309" t="s">
        <v>1055</v>
      </c>
      <c r="D87" s="309"/>
      <c r="E87" s="309"/>
      <c r="F87" s="330" t="s">
        <v>1038</v>
      </c>
      <c r="G87" s="329"/>
      <c r="H87" s="309" t="s">
        <v>1056</v>
      </c>
      <c r="I87" s="309" t="s">
        <v>1034</v>
      </c>
      <c r="J87" s="309">
        <v>20</v>
      </c>
      <c r="K87" s="322"/>
    </row>
    <row r="88" spans="2:11" ht="15" customHeight="1">
      <c r="B88" s="331"/>
      <c r="C88" s="309" t="s">
        <v>1057</v>
      </c>
      <c r="D88" s="309"/>
      <c r="E88" s="309"/>
      <c r="F88" s="330" t="s">
        <v>1038</v>
      </c>
      <c r="G88" s="329"/>
      <c r="H88" s="309" t="s">
        <v>1058</v>
      </c>
      <c r="I88" s="309" t="s">
        <v>1034</v>
      </c>
      <c r="J88" s="309">
        <v>50</v>
      </c>
      <c r="K88" s="322"/>
    </row>
    <row r="89" spans="2:11" ht="15" customHeight="1">
      <c r="B89" s="331"/>
      <c r="C89" s="309" t="s">
        <v>1059</v>
      </c>
      <c r="D89" s="309"/>
      <c r="E89" s="309"/>
      <c r="F89" s="330" t="s">
        <v>1038</v>
      </c>
      <c r="G89" s="329"/>
      <c r="H89" s="309" t="s">
        <v>1059</v>
      </c>
      <c r="I89" s="309" t="s">
        <v>1034</v>
      </c>
      <c r="J89" s="309">
        <v>50</v>
      </c>
      <c r="K89" s="322"/>
    </row>
    <row r="90" spans="2:11" ht="15" customHeight="1">
      <c r="B90" s="331"/>
      <c r="C90" s="309" t="s">
        <v>117</v>
      </c>
      <c r="D90" s="309"/>
      <c r="E90" s="309"/>
      <c r="F90" s="330" t="s">
        <v>1038</v>
      </c>
      <c r="G90" s="329"/>
      <c r="H90" s="309" t="s">
        <v>1060</v>
      </c>
      <c r="I90" s="309" t="s">
        <v>1034</v>
      </c>
      <c r="J90" s="309">
        <v>255</v>
      </c>
      <c r="K90" s="322"/>
    </row>
    <row r="91" spans="2:11" ht="15" customHeight="1">
      <c r="B91" s="331"/>
      <c r="C91" s="309" t="s">
        <v>1061</v>
      </c>
      <c r="D91" s="309"/>
      <c r="E91" s="309"/>
      <c r="F91" s="330" t="s">
        <v>1032</v>
      </c>
      <c r="G91" s="329"/>
      <c r="H91" s="309" t="s">
        <v>1062</v>
      </c>
      <c r="I91" s="309" t="s">
        <v>1063</v>
      </c>
      <c r="J91" s="309"/>
      <c r="K91" s="322"/>
    </row>
    <row r="92" spans="2:11" ht="15" customHeight="1">
      <c r="B92" s="331"/>
      <c r="C92" s="309" t="s">
        <v>1064</v>
      </c>
      <c r="D92" s="309"/>
      <c r="E92" s="309"/>
      <c r="F92" s="330" t="s">
        <v>1032</v>
      </c>
      <c r="G92" s="329"/>
      <c r="H92" s="309" t="s">
        <v>1065</v>
      </c>
      <c r="I92" s="309" t="s">
        <v>1066</v>
      </c>
      <c r="J92" s="309"/>
      <c r="K92" s="322"/>
    </row>
    <row r="93" spans="2:11" ht="15" customHeight="1">
      <c r="B93" s="331"/>
      <c r="C93" s="309" t="s">
        <v>1067</v>
      </c>
      <c r="D93" s="309"/>
      <c r="E93" s="309"/>
      <c r="F93" s="330" t="s">
        <v>1032</v>
      </c>
      <c r="G93" s="329"/>
      <c r="H93" s="309" t="s">
        <v>1067</v>
      </c>
      <c r="I93" s="309" t="s">
        <v>1066</v>
      </c>
      <c r="J93" s="309"/>
      <c r="K93" s="322"/>
    </row>
    <row r="94" spans="2:11" ht="15" customHeight="1">
      <c r="B94" s="331"/>
      <c r="C94" s="309" t="s">
        <v>40</v>
      </c>
      <c r="D94" s="309"/>
      <c r="E94" s="309"/>
      <c r="F94" s="330" t="s">
        <v>1032</v>
      </c>
      <c r="G94" s="329"/>
      <c r="H94" s="309" t="s">
        <v>1068</v>
      </c>
      <c r="I94" s="309" t="s">
        <v>1066</v>
      </c>
      <c r="J94" s="309"/>
      <c r="K94" s="322"/>
    </row>
    <row r="95" spans="2:11" ht="15" customHeight="1">
      <c r="B95" s="331"/>
      <c r="C95" s="309" t="s">
        <v>50</v>
      </c>
      <c r="D95" s="309"/>
      <c r="E95" s="309"/>
      <c r="F95" s="330" t="s">
        <v>1032</v>
      </c>
      <c r="G95" s="329"/>
      <c r="H95" s="309" t="s">
        <v>1069</v>
      </c>
      <c r="I95" s="309" t="s">
        <v>1066</v>
      </c>
      <c r="J95" s="309"/>
      <c r="K95" s="322"/>
    </row>
    <row r="96" spans="2:11" ht="15" customHeight="1">
      <c r="B96" s="334"/>
      <c r="C96" s="335"/>
      <c r="D96" s="335"/>
      <c r="E96" s="335"/>
      <c r="F96" s="335"/>
      <c r="G96" s="335"/>
      <c r="H96" s="335"/>
      <c r="I96" s="335"/>
      <c r="J96" s="335"/>
      <c r="K96" s="336"/>
    </row>
    <row r="97" spans="2:11" ht="18.75" customHeight="1">
      <c r="B97" s="337"/>
      <c r="C97" s="338"/>
      <c r="D97" s="338"/>
      <c r="E97" s="338"/>
      <c r="F97" s="338"/>
      <c r="G97" s="338"/>
      <c r="H97" s="338"/>
      <c r="I97" s="338"/>
      <c r="J97" s="338"/>
      <c r="K97" s="337"/>
    </row>
    <row r="98" spans="2:11" ht="18.75" customHeight="1">
      <c r="B98" s="316"/>
      <c r="C98" s="316"/>
      <c r="D98" s="316"/>
      <c r="E98" s="316"/>
      <c r="F98" s="316"/>
      <c r="G98" s="316"/>
      <c r="H98" s="316"/>
      <c r="I98" s="316"/>
      <c r="J98" s="316"/>
      <c r="K98" s="316"/>
    </row>
    <row r="99" spans="2:11" ht="7.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9"/>
    </row>
    <row r="100" spans="2:11" ht="45" customHeight="1">
      <c r="B100" s="320"/>
      <c r="C100" s="321" t="s">
        <v>1070</v>
      </c>
      <c r="D100" s="321"/>
      <c r="E100" s="321"/>
      <c r="F100" s="321"/>
      <c r="G100" s="321"/>
      <c r="H100" s="321"/>
      <c r="I100" s="321"/>
      <c r="J100" s="321"/>
      <c r="K100" s="322"/>
    </row>
    <row r="101" spans="2:11" ht="17.25" customHeight="1">
      <c r="B101" s="320"/>
      <c r="C101" s="323" t="s">
        <v>1026</v>
      </c>
      <c r="D101" s="323"/>
      <c r="E101" s="323"/>
      <c r="F101" s="323" t="s">
        <v>1027</v>
      </c>
      <c r="G101" s="324"/>
      <c r="H101" s="323" t="s">
        <v>112</v>
      </c>
      <c r="I101" s="323" t="s">
        <v>59</v>
      </c>
      <c r="J101" s="323" t="s">
        <v>1028</v>
      </c>
      <c r="K101" s="322"/>
    </row>
    <row r="102" spans="2:11" ht="17.25" customHeight="1">
      <c r="B102" s="320"/>
      <c r="C102" s="325" t="s">
        <v>1029</v>
      </c>
      <c r="D102" s="325"/>
      <c r="E102" s="325"/>
      <c r="F102" s="326" t="s">
        <v>1030</v>
      </c>
      <c r="G102" s="327"/>
      <c r="H102" s="325"/>
      <c r="I102" s="325"/>
      <c r="J102" s="325" t="s">
        <v>1031</v>
      </c>
      <c r="K102" s="322"/>
    </row>
    <row r="103" spans="2:11" ht="5.25" customHeight="1">
      <c r="B103" s="320"/>
      <c r="C103" s="323"/>
      <c r="D103" s="323"/>
      <c r="E103" s="323"/>
      <c r="F103" s="323"/>
      <c r="G103" s="339"/>
      <c r="H103" s="323"/>
      <c r="I103" s="323"/>
      <c r="J103" s="323"/>
      <c r="K103" s="322"/>
    </row>
    <row r="104" spans="2:11" ht="15" customHeight="1">
      <c r="B104" s="320"/>
      <c r="C104" s="309" t="s">
        <v>55</v>
      </c>
      <c r="D104" s="328"/>
      <c r="E104" s="328"/>
      <c r="F104" s="330" t="s">
        <v>1032</v>
      </c>
      <c r="G104" s="339"/>
      <c r="H104" s="309" t="s">
        <v>1071</v>
      </c>
      <c r="I104" s="309" t="s">
        <v>1034</v>
      </c>
      <c r="J104" s="309">
        <v>20</v>
      </c>
      <c r="K104" s="322"/>
    </row>
    <row r="105" spans="2:11" ht="15" customHeight="1">
      <c r="B105" s="320"/>
      <c r="C105" s="309" t="s">
        <v>1035</v>
      </c>
      <c r="D105" s="309"/>
      <c r="E105" s="309"/>
      <c r="F105" s="330" t="s">
        <v>1032</v>
      </c>
      <c r="G105" s="309"/>
      <c r="H105" s="309" t="s">
        <v>1071</v>
      </c>
      <c r="I105" s="309" t="s">
        <v>1034</v>
      </c>
      <c r="J105" s="309">
        <v>120</v>
      </c>
      <c r="K105" s="322"/>
    </row>
    <row r="106" spans="2:11" ht="15" customHeight="1">
      <c r="B106" s="331"/>
      <c r="C106" s="309" t="s">
        <v>1037</v>
      </c>
      <c r="D106" s="309"/>
      <c r="E106" s="309"/>
      <c r="F106" s="330" t="s">
        <v>1038</v>
      </c>
      <c r="G106" s="309"/>
      <c r="H106" s="309" t="s">
        <v>1071</v>
      </c>
      <c r="I106" s="309" t="s">
        <v>1034</v>
      </c>
      <c r="J106" s="309">
        <v>50</v>
      </c>
      <c r="K106" s="322"/>
    </row>
    <row r="107" spans="2:11" ht="15" customHeight="1">
      <c r="B107" s="331"/>
      <c r="C107" s="309" t="s">
        <v>1040</v>
      </c>
      <c r="D107" s="309"/>
      <c r="E107" s="309"/>
      <c r="F107" s="330" t="s">
        <v>1032</v>
      </c>
      <c r="G107" s="309"/>
      <c r="H107" s="309" t="s">
        <v>1071</v>
      </c>
      <c r="I107" s="309" t="s">
        <v>1042</v>
      </c>
      <c r="J107" s="309"/>
      <c r="K107" s="322"/>
    </row>
    <row r="108" spans="2:11" ht="15" customHeight="1">
      <c r="B108" s="331"/>
      <c r="C108" s="309" t="s">
        <v>1051</v>
      </c>
      <c r="D108" s="309"/>
      <c r="E108" s="309"/>
      <c r="F108" s="330" t="s">
        <v>1038</v>
      </c>
      <c r="G108" s="309"/>
      <c r="H108" s="309" t="s">
        <v>1071</v>
      </c>
      <c r="I108" s="309" t="s">
        <v>1034</v>
      </c>
      <c r="J108" s="309">
        <v>50</v>
      </c>
      <c r="K108" s="322"/>
    </row>
    <row r="109" spans="2:11" ht="15" customHeight="1">
      <c r="B109" s="331"/>
      <c r="C109" s="309" t="s">
        <v>1059</v>
      </c>
      <c r="D109" s="309"/>
      <c r="E109" s="309"/>
      <c r="F109" s="330" t="s">
        <v>1038</v>
      </c>
      <c r="G109" s="309"/>
      <c r="H109" s="309" t="s">
        <v>1071</v>
      </c>
      <c r="I109" s="309" t="s">
        <v>1034</v>
      </c>
      <c r="J109" s="309">
        <v>50</v>
      </c>
      <c r="K109" s="322"/>
    </row>
    <row r="110" spans="2:11" ht="15" customHeight="1">
      <c r="B110" s="331"/>
      <c r="C110" s="309" t="s">
        <v>1057</v>
      </c>
      <c r="D110" s="309"/>
      <c r="E110" s="309"/>
      <c r="F110" s="330" t="s">
        <v>1038</v>
      </c>
      <c r="G110" s="309"/>
      <c r="H110" s="309" t="s">
        <v>1071</v>
      </c>
      <c r="I110" s="309" t="s">
        <v>1034</v>
      </c>
      <c r="J110" s="309">
        <v>50</v>
      </c>
      <c r="K110" s="322"/>
    </row>
    <row r="111" spans="2:11" ht="15" customHeight="1">
      <c r="B111" s="331"/>
      <c r="C111" s="309" t="s">
        <v>55</v>
      </c>
      <c r="D111" s="309"/>
      <c r="E111" s="309"/>
      <c r="F111" s="330" t="s">
        <v>1032</v>
      </c>
      <c r="G111" s="309"/>
      <c r="H111" s="309" t="s">
        <v>1072</v>
      </c>
      <c r="I111" s="309" t="s">
        <v>1034</v>
      </c>
      <c r="J111" s="309">
        <v>20</v>
      </c>
      <c r="K111" s="322"/>
    </row>
    <row r="112" spans="2:11" ht="15" customHeight="1">
      <c r="B112" s="331"/>
      <c r="C112" s="309" t="s">
        <v>1073</v>
      </c>
      <c r="D112" s="309"/>
      <c r="E112" s="309"/>
      <c r="F112" s="330" t="s">
        <v>1032</v>
      </c>
      <c r="G112" s="309"/>
      <c r="H112" s="309" t="s">
        <v>1074</v>
      </c>
      <c r="I112" s="309" t="s">
        <v>1034</v>
      </c>
      <c r="J112" s="309">
        <v>120</v>
      </c>
      <c r="K112" s="322"/>
    </row>
    <row r="113" spans="2:11" ht="15" customHeight="1">
      <c r="B113" s="331"/>
      <c r="C113" s="309" t="s">
        <v>40</v>
      </c>
      <c r="D113" s="309"/>
      <c r="E113" s="309"/>
      <c r="F113" s="330" t="s">
        <v>1032</v>
      </c>
      <c r="G113" s="309"/>
      <c r="H113" s="309" t="s">
        <v>1075</v>
      </c>
      <c r="I113" s="309" t="s">
        <v>1066</v>
      </c>
      <c r="J113" s="309"/>
      <c r="K113" s="322"/>
    </row>
    <row r="114" spans="2:11" ht="15" customHeight="1">
      <c r="B114" s="331"/>
      <c r="C114" s="309" t="s">
        <v>50</v>
      </c>
      <c r="D114" s="309"/>
      <c r="E114" s="309"/>
      <c r="F114" s="330" t="s">
        <v>1032</v>
      </c>
      <c r="G114" s="309"/>
      <c r="H114" s="309" t="s">
        <v>1076</v>
      </c>
      <c r="I114" s="309" t="s">
        <v>1066</v>
      </c>
      <c r="J114" s="309"/>
      <c r="K114" s="322"/>
    </row>
    <row r="115" spans="2:11" ht="15" customHeight="1">
      <c r="B115" s="331"/>
      <c r="C115" s="309" t="s">
        <v>59</v>
      </c>
      <c r="D115" s="309"/>
      <c r="E115" s="309"/>
      <c r="F115" s="330" t="s">
        <v>1032</v>
      </c>
      <c r="G115" s="309"/>
      <c r="H115" s="309" t="s">
        <v>1077</v>
      </c>
      <c r="I115" s="309" t="s">
        <v>1078</v>
      </c>
      <c r="J115" s="309"/>
      <c r="K115" s="322"/>
    </row>
    <row r="116" spans="2:11" ht="15" customHeight="1">
      <c r="B116" s="334"/>
      <c r="C116" s="340"/>
      <c r="D116" s="340"/>
      <c r="E116" s="340"/>
      <c r="F116" s="340"/>
      <c r="G116" s="340"/>
      <c r="H116" s="340"/>
      <c r="I116" s="340"/>
      <c r="J116" s="340"/>
      <c r="K116" s="336"/>
    </row>
    <row r="117" spans="2:11" ht="18.75" customHeight="1">
      <c r="B117" s="341"/>
      <c r="C117" s="305"/>
      <c r="D117" s="305"/>
      <c r="E117" s="305"/>
      <c r="F117" s="342"/>
      <c r="G117" s="305"/>
      <c r="H117" s="305"/>
      <c r="I117" s="305"/>
      <c r="J117" s="305"/>
      <c r="K117" s="341"/>
    </row>
    <row r="118" spans="2:11" ht="18.75" customHeight="1"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</row>
    <row r="119" spans="2:11" ht="7.5" customHeight="1">
      <c r="B119" s="343"/>
      <c r="C119" s="344"/>
      <c r="D119" s="344"/>
      <c r="E119" s="344"/>
      <c r="F119" s="344"/>
      <c r="G119" s="344"/>
      <c r="H119" s="344"/>
      <c r="I119" s="344"/>
      <c r="J119" s="344"/>
      <c r="K119" s="345"/>
    </row>
    <row r="120" spans="2:11" ht="45" customHeight="1">
      <c r="B120" s="346"/>
      <c r="C120" s="299" t="s">
        <v>1079</v>
      </c>
      <c r="D120" s="299"/>
      <c r="E120" s="299"/>
      <c r="F120" s="299"/>
      <c r="G120" s="299"/>
      <c r="H120" s="299"/>
      <c r="I120" s="299"/>
      <c r="J120" s="299"/>
      <c r="K120" s="347"/>
    </row>
    <row r="121" spans="2:11" ht="17.25" customHeight="1">
      <c r="B121" s="348"/>
      <c r="C121" s="323" t="s">
        <v>1026</v>
      </c>
      <c r="D121" s="323"/>
      <c r="E121" s="323"/>
      <c r="F121" s="323" t="s">
        <v>1027</v>
      </c>
      <c r="G121" s="324"/>
      <c r="H121" s="323" t="s">
        <v>112</v>
      </c>
      <c r="I121" s="323" t="s">
        <v>59</v>
      </c>
      <c r="J121" s="323" t="s">
        <v>1028</v>
      </c>
      <c r="K121" s="349"/>
    </row>
    <row r="122" spans="2:11" ht="17.25" customHeight="1">
      <c r="B122" s="348"/>
      <c r="C122" s="325" t="s">
        <v>1029</v>
      </c>
      <c r="D122" s="325"/>
      <c r="E122" s="325"/>
      <c r="F122" s="326" t="s">
        <v>1030</v>
      </c>
      <c r="G122" s="327"/>
      <c r="H122" s="325"/>
      <c r="I122" s="325"/>
      <c r="J122" s="325" t="s">
        <v>1031</v>
      </c>
      <c r="K122" s="349"/>
    </row>
    <row r="123" spans="2:11" ht="5.25" customHeight="1">
      <c r="B123" s="350"/>
      <c r="C123" s="328"/>
      <c r="D123" s="328"/>
      <c r="E123" s="328"/>
      <c r="F123" s="328"/>
      <c r="G123" s="309"/>
      <c r="H123" s="328"/>
      <c r="I123" s="328"/>
      <c r="J123" s="328"/>
      <c r="K123" s="351"/>
    </row>
    <row r="124" spans="2:11" ht="15" customHeight="1">
      <c r="B124" s="350"/>
      <c r="C124" s="309" t="s">
        <v>1035</v>
      </c>
      <c r="D124" s="328"/>
      <c r="E124" s="328"/>
      <c r="F124" s="330" t="s">
        <v>1032</v>
      </c>
      <c r="G124" s="309"/>
      <c r="H124" s="309" t="s">
        <v>1071</v>
      </c>
      <c r="I124" s="309" t="s">
        <v>1034</v>
      </c>
      <c r="J124" s="309">
        <v>120</v>
      </c>
      <c r="K124" s="352"/>
    </row>
    <row r="125" spans="2:11" ht="15" customHeight="1">
      <c r="B125" s="350"/>
      <c r="C125" s="309" t="s">
        <v>1080</v>
      </c>
      <c r="D125" s="309"/>
      <c r="E125" s="309"/>
      <c r="F125" s="330" t="s">
        <v>1032</v>
      </c>
      <c r="G125" s="309"/>
      <c r="H125" s="309" t="s">
        <v>1081</v>
      </c>
      <c r="I125" s="309" t="s">
        <v>1034</v>
      </c>
      <c r="J125" s="309" t="s">
        <v>1082</v>
      </c>
      <c r="K125" s="352"/>
    </row>
    <row r="126" spans="2:11" ht="15" customHeight="1">
      <c r="B126" s="350"/>
      <c r="C126" s="309" t="s">
        <v>981</v>
      </c>
      <c r="D126" s="309"/>
      <c r="E126" s="309"/>
      <c r="F126" s="330" t="s">
        <v>1032</v>
      </c>
      <c r="G126" s="309"/>
      <c r="H126" s="309" t="s">
        <v>1083</v>
      </c>
      <c r="I126" s="309" t="s">
        <v>1034</v>
      </c>
      <c r="J126" s="309" t="s">
        <v>1082</v>
      </c>
      <c r="K126" s="352"/>
    </row>
    <row r="127" spans="2:11" ht="15" customHeight="1">
      <c r="B127" s="350"/>
      <c r="C127" s="309" t="s">
        <v>1043</v>
      </c>
      <c r="D127" s="309"/>
      <c r="E127" s="309"/>
      <c r="F127" s="330" t="s">
        <v>1038</v>
      </c>
      <c r="G127" s="309"/>
      <c r="H127" s="309" t="s">
        <v>1044</v>
      </c>
      <c r="I127" s="309" t="s">
        <v>1034</v>
      </c>
      <c r="J127" s="309">
        <v>15</v>
      </c>
      <c r="K127" s="352"/>
    </row>
    <row r="128" spans="2:11" ht="15" customHeight="1">
      <c r="B128" s="350"/>
      <c r="C128" s="332" t="s">
        <v>1045</v>
      </c>
      <c r="D128" s="332"/>
      <c r="E128" s="332"/>
      <c r="F128" s="333" t="s">
        <v>1038</v>
      </c>
      <c r="G128" s="332"/>
      <c r="H128" s="332" t="s">
        <v>1046</v>
      </c>
      <c r="I128" s="332" t="s">
        <v>1034</v>
      </c>
      <c r="J128" s="332">
        <v>15</v>
      </c>
      <c r="K128" s="352"/>
    </row>
    <row r="129" spans="2:11" ht="15" customHeight="1">
      <c r="B129" s="350"/>
      <c r="C129" s="332" t="s">
        <v>1047</v>
      </c>
      <c r="D129" s="332"/>
      <c r="E129" s="332"/>
      <c r="F129" s="333" t="s">
        <v>1038</v>
      </c>
      <c r="G129" s="332"/>
      <c r="H129" s="332" t="s">
        <v>1048</v>
      </c>
      <c r="I129" s="332" t="s">
        <v>1034</v>
      </c>
      <c r="J129" s="332">
        <v>20</v>
      </c>
      <c r="K129" s="352"/>
    </row>
    <row r="130" spans="2:11" ht="15" customHeight="1">
      <c r="B130" s="350"/>
      <c r="C130" s="332" t="s">
        <v>1049</v>
      </c>
      <c r="D130" s="332"/>
      <c r="E130" s="332"/>
      <c r="F130" s="333" t="s">
        <v>1038</v>
      </c>
      <c r="G130" s="332"/>
      <c r="H130" s="332" t="s">
        <v>1050</v>
      </c>
      <c r="I130" s="332" t="s">
        <v>1034</v>
      </c>
      <c r="J130" s="332">
        <v>20</v>
      </c>
      <c r="K130" s="352"/>
    </row>
    <row r="131" spans="2:11" ht="15" customHeight="1">
      <c r="B131" s="350"/>
      <c r="C131" s="309" t="s">
        <v>1037</v>
      </c>
      <c r="D131" s="309"/>
      <c r="E131" s="309"/>
      <c r="F131" s="330" t="s">
        <v>1038</v>
      </c>
      <c r="G131" s="309"/>
      <c r="H131" s="309" t="s">
        <v>1071</v>
      </c>
      <c r="I131" s="309" t="s">
        <v>1034</v>
      </c>
      <c r="J131" s="309">
        <v>50</v>
      </c>
      <c r="K131" s="352"/>
    </row>
    <row r="132" spans="2:11" ht="15" customHeight="1">
      <c r="B132" s="350"/>
      <c r="C132" s="309" t="s">
        <v>1051</v>
      </c>
      <c r="D132" s="309"/>
      <c r="E132" s="309"/>
      <c r="F132" s="330" t="s">
        <v>1038</v>
      </c>
      <c r="G132" s="309"/>
      <c r="H132" s="309" t="s">
        <v>1071</v>
      </c>
      <c r="I132" s="309" t="s">
        <v>1034</v>
      </c>
      <c r="J132" s="309">
        <v>50</v>
      </c>
      <c r="K132" s="352"/>
    </row>
    <row r="133" spans="2:11" ht="15" customHeight="1">
      <c r="B133" s="350"/>
      <c r="C133" s="309" t="s">
        <v>1057</v>
      </c>
      <c r="D133" s="309"/>
      <c r="E133" s="309"/>
      <c r="F133" s="330" t="s">
        <v>1038</v>
      </c>
      <c r="G133" s="309"/>
      <c r="H133" s="309" t="s">
        <v>1071</v>
      </c>
      <c r="I133" s="309" t="s">
        <v>1034</v>
      </c>
      <c r="J133" s="309">
        <v>50</v>
      </c>
      <c r="K133" s="352"/>
    </row>
    <row r="134" spans="2:11" ht="15" customHeight="1">
      <c r="B134" s="350"/>
      <c r="C134" s="309" t="s">
        <v>1059</v>
      </c>
      <c r="D134" s="309"/>
      <c r="E134" s="309"/>
      <c r="F134" s="330" t="s">
        <v>1038</v>
      </c>
      <c r="G134" s="309"/>
      <c r="H134" s="309" t="s">
        <v>1071</v>
      </c>
      <c r="I134" s="309" t="s">
        <v>1034</v>
      </c>
      <c r="J134" s="309">
        <v>50</v>
      </c>
      <c r="K134" s="352"/>
    </row>
    <row r="135" spans="2:11" ht="15" customHeight="1">
      <c r="B135" s="350"/>
      <c r="C135" s="309" t="s">
        <v>117</v>
      </c>
      <c r="D135" s="309"/>
      <c r="E135" s="309"/>
      <c r="F135" s="330" t="s">
        <v>1038</v>
      </c>
      <c r="G135" s="309"/>
      <c r="H135" s="309" t="s">
        <v>1084</v>
      </c>
      <c r="I135" s="309" t="s">
        <v>1034</v>
      </c>
      <c r="J135" s="309">
        <v>255</v>
      </c>
      <c r="K135" s="352"/>
    </row>
    <row r="136" spans="2:11" ht="15" customHeight="1">
      <c r="B136" s="350"/>
      <c r="C136" s="309" t="s">
        <v>1061</v>
      </c>
      <c r="D136" s="309"/>
      <c r="E136" s="309"/>
      <c r="F136" s="330" t="s">
        <v>1032</v>
      </c>
      <c r="G136" s="309"/>
      <c r="H136" s="309" t="s">
        <v>1085</v>
      </c>
      <c r="I136" s="309" t="s">
        <v>1063</v>
      </c>
      <c r="J136" s="309"/>
      <c r="K136" s="352"/>
    </row>
    <row r="137" spans="2:11" ht="15" customHeight="1">
      <c r="B137" s="350"/>
      <c r="C137" s="309" t="s">
        <v>1064</v>
      </c>
      <c r="D137" s="309"/>
      <c r="E137" s="309"/>
      <c r="F137" s="330" t="s">
        <v>1032</v>
      </c>
      <c r="G137" s="309"/>
      <c r="H137" s="309" t="s">
        <v>1086</v>
      </c>
      <c r="I137" s="309" t="s">
        <v>1066</v>
      </c>
      <c r="J137" s="309"/>
      <c r="K137" s="352"/>
    </row>
    <row r="138" spans="2:11" ht="15" customHeight="1">
      <c r="B138" s="350"/>
      <c r="C138" s="309" t="s">
        <v>1067</v>
      </c>
      <c r="D138" s="309"/>
      <c r="E138" s="309"/>
      <c r="F138" s="330" t="s">
        <v>1032</v>
      </c>
      <c r="G138" s="309"/>
      <c r="H138" s="309" t="s">
        <v>1067</v>
      </c>
      <c r="I138" s="309" t="s">
        <v>1066</v>
      </c>
      <c r="J138" s="309"/>
      <c r="K138" s="352"/>
    </row>
    <row r="139" spans="2:11" ht="15" customHeight="1">
      <c r="B139" s="350"/>
      <c r="C139" s="309" t="s">
        <v>40</v>
      </c>
      <c r="D139" s="309"/>
      <c r="E139" s="309"/>
      <c r="F139" s="330" t="s">
        <v>1032</v>
      </c>
      <c r="G139" s="309"/>
      <c r="H139" s="309" t="s">
        <v>1087</v>
      </c>
      <c r="I139" s="309" t="s">
        <v>1066</v>
      </c>
      <c r="J139" s="309"/>
      <c r="K139" s="352"/>
    </row>
    <row r="140" spans="2:11" ht="15" customHeight="1">
      <c r="B140" s="350"/>
      <c r="C140" s="309" t="s">
        <v>1088</v>
      </c>
      <c r="D140" s="309"/>
      <c r="E140" s="309"/>
      <c r="F140" s="330" t="s">
        <v>1032</v>
      </c>
      <c r="G140" s="309"/>
      <c r="H140" s="309" t="s">
        <v>1089</v>
      </c>
      <c r="I140" s="309" t="s">
        <v>1066</v>
      </c>
      <c r="J140" s="309"/>
      <c r="K140" s="352"/>
    </row>
    <row r="141" spans="2:11" ht="15" customHeight="1">
      <c r="B141" s="353"/>
      <c r="C141" s="354"/>
      <c r="D141" s="354"/>
      <c r="E141" s="354"/>
      <c r="F141" s="354"/>
      <c r="G141" s="354"/>
      <c r="H141" s="354"/>
      <c r="I141" s="354"/>
      <c r="J141" s="354"/>
      <c r="K141" s="355"/>
    </row>
    <row r="142" spans="2:11" ht="18.75" customHeight="1">
      <c r="B142" s="305"/>
      <c r="C142" s="305"/>
      <c r="D142" s="305"/>
      <c r="E142" s="305"/>
      <c r="F142" s="342"/>
      <c r="G142" s="305"/>
      <c r="H142" s="305"/>
      <c r="I142" s="305"/>
      <c r="J142" s="305"/>
      <c r="K142" s="305"/>
    </row>
    <row r="143" spans="2:11" ht="18.75" customHeight="1"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</row>
    <row r="144" spans="2:11" ht="7.5" customHeight="1">
      <c r="B144" s="317"/>
      <c r="C144" s="318"/>
      <c r="D144" s="318"/>
      <c r="E144" s="318"/>
      <c r="F144" s="318"/>
      <c r="G144" s="318"/>
      <c r="H144" s="318"/>
      <c r="I144" s="318"/>
      <c r="J144" s="318"/>
      <c r="K144" s="319"/>
    </row>
    <row r="145" spans="2:11" ht="45" customHeight="1">
      <c r="B145" s="320"/>
      <c r="C145" s="321" t="s">
        <v>1090</v>
      </c>
      <c r="D145" s="321"/>
      <c r="E145" s="321"/>
      <c r="F145" s="321"/>
      <c r="G145" s="321"/>
      <c r="H145" s="321"/>
      <c r="I145" s="321"/>
      <c r="J145" s="321"/>
      <c r="K145" s="322"/>
    </row>
    <row r="146" spans="2:11" ht="17.25" customHeight="1">
      <c r="B146" s="320"/>
      <c r="C146" s="323" t="s">
        <v>1026</v>
      </c>
      <c r="D146" s="323"/>
      <c r="E146" s="323"/>
      <c r="F146" s="323" t="s">
        <v>1027</v>
      </c>
      <c r="G146" s="324"/>
      <c r="H146" s="323" t="s">
        <v>112</v>
      </c>
      <c r="I146" s="323" t="s">
        <v>59</v>
      </c>
      <c r="J146" s="323" t="s">
        <v>1028</v>
      </c>
      <c r="K146" s="322"/>
    </row>
    <row r="147" spans="2:11" ht="17.25" customHeight="1">
      <c r="B147" s="320"/>
      <c r="C147" s="325" t="s">
        <v>1029</v>
      </c>
      <c r="D147" s="325"/>
      <c r="E147" s="325"/>
      <c r="F147" s="326" t="s">
        <v>1030</v>
      </c>
      <c r="G147" s="327"/>
      <c r="H147" s="325"/>
      <c r="I147" s="325"/>
      <c r="J147" s="325" t="s">
        <v>1031</v>
      </c>
      <c r="K147" s="322"/>
    </row>
    <row r="148" spans="2:11" ht="5.25" customHeight="1">
      <c r="B148" s="331"/>
      <c r="C148" s="328"/>
      <c r="D148" s="328"/>
      <c r="E148" s="328"/>
      <c r="F148" s="328"/>
      <c r="G148" s="329"/>
      <c r="H148" s="328"/>
      <c r="I148" s="328"/>
      <c r="J148" s="328"/>
      <c r="K148" s="352"/>
    </row>
    <row r="149" spans="2:11" ht="15" customHeight="1">
      <c r="B149" s="331"/>
      <c r="C149" s="356" t="s">
        <v>1035</v>
      </c>
      <c r="D149" s="309"/>
      <c r="E149" s="309"/>
      <c r="F149" s="357" t="s">
        <v>1032</v>
      </c>
      <c r="G149" s="309"/>
      <c r="H149" s="356" t="s">
        <v>1071</v>
      </c>
      <c r="I149" s="356" t="s">
        <v>1034</v>
      </c>
      <c r="J149" s="356">
        <v>120</v>
      </c>
      <c r="K149" s="352"/>
    </row>
    <row r="150" spans="2:11" ht="15" customHeight="1">
      <c r="B150" s="331"/>
      <c r="C150" s="356" t="s">
        <v>1080</v>
      </c>
      <c r="D150" s="309"/>
      <c r="E150" s="309"/>
      <c r="F150" s="357" t="s">
        <v>1032</v>
      </c>
      <c r="G150" s="309"/>
      <c r="H150" s="356" t="s">
        <v>1091</v>
      </c>
      <c r="I150" s="356" t="s">
        <v>1034</v>
      </c>
      <c r="J150" s="356" t="s">
        <v>1082</v>
      </c>
      <c r="K150" s="352"/>
    </row>
    <row r="151" spans="2:11" ht="15" customHeight="1">
      <c r="B151" s="331"/>
      <c r="C151" s="356" t="s">
        <v>981</v>
      </c>
      <c r="D151" s="309"/>
      <c r="E151" s="309"/>
      <c r="F151" s="357" t="s">
        <v>1032</v>
      </c>
      <c r="G151" s="309"/>
      <c r="H151" s="356" t="s">
        <v>1092</v>
      </c>
      <c r="I151" s="356" t="s">
        <v>1034</v>
      </c>
      <c r="J151" s="356" t="s">
        <v>1082</v>
      </c>
      <c r="K151" s="352"/>
    </row>
    <row r="152" spans="2:11" ht="15" customHeight="1">
      <c r="B152" s="331"/>
      <c r="C152" s="356" t="s">
        <v>1037</v>
      </c>
      <c r="D152" s="309"/>
      <c r="E152" s="309"/>
      <c r="F152" s="357" t="s">
        <v>1038</v>
      </c>
      <c r="G152" s="309"/>
      <c r="H152" s="356" t="s">
        <v>1071</v>
      </c>
      <c r="I152" s="356" t="s">
        <v>1034</v>
      </c>
      <c r="J152" s="356">
        <v>50</v>
      </c>
      <c r="K152" s="352"/>
    </row>
    <row r="153" spans="2:11" ht="15" customHeight="1">
      <c r="B153" s="331"/>
      <c r="C153" s="356" t="s">
        <v>1040</v>
      </c>
      <c r="D153" s="309"/>
      <c r="E153" s="309"/>
      <c r="F153" s="357" t="s">
        <v>1032</v>
      </c>
      <c r="G153" s="309"/>
      <c r="H153" s="356" t="s">
        <v>1071</v>
      </c>
      <c r="I153" s="356" t="s">
        <v>1042</v>
      </c>
      <c r="J153" s="356"/>
      <c r="K153" s="352"/>
    </row>
    <row r="154" spans="2:11" ht="15" customHeight="1">
      <c r="B154" s="331"/>
      <c r="C154" s="356" t="s">
        <v>1051</v>
      </c>
      <c r="D154" s="309"/>
      <c r="E154" s="309"/>
      <c r="F154" s="357" t="s">
        <v>1038</v>
      </c>
      <c r="G154" s="309"/>
      <c r="H154" s="356" t="s">
        <v>1071</v>
      </c>
      <c r="I154" s="356" t="s">
        <v>1034</v>
      </c>
      <c r="J154" s="356">
        <v>50</v>
      </c>
      <c r="K154" s="352"/>
    </row>
    <row r="155" spans="2:11" ht="15" customHeight="1">
      <c r="B155" s="331"/>
      <c r="C155" s="356" t="s">
        <v>1059</v>
      </c>
      <c r="D155" s="309"/>
      <c r="E155" s="309"/>
      <c r="F155" s="357" t="s">
        <v>1038</v>
      </c>
      <c r="G155" s="309"/>
      <c r="H155" s="356" t="s">
        <v>1071</v>
      </c>
      <c r="I155" s="356" t="s">
        <v>1034</v>
      </c>
      <c r="J155" s="356">
        <v>50</v>
      </c>
      <c r="K155" s="352"/>
    </row>
    <row r="156" spans="2:11" ht="15" customHeight="1">
      <c r="B156" s="331"/>
      <c r="C156" s="356" t="s">
        <v>1057</v>
      </c>
      <c r="D156" s="309"/>
      <c r="E156" s="309"/>
      <c r="F156" s="357" t="s">
        <v>1038</v>
      </c>
      <c r="G156" s="309"/>
      <c r="H156" s="356" t="s">
        <v>1071</v>
      </c>
      <c r="I156" s="356" t="s">
        <v>1034</v>
      </c>
      <c r="J156" s="356">
        <v>50</v>
      </c>
      <c r="K156" s="352"/>
    </row>
    <row r="157" spans="2:11" ht="15" customHeight="1">
      <c r="B157" s="331"/>
      <c r="C157" s="356" t="s">
        <v>100</v>
      </c>
      <c r="D157" s="309"/>
      <c r="E157" s="309"/>
      <c r="F157" s="357" t="s">
        <v>1032</v>
      </c>
      <c r="G157" s="309"/>
      <c r="H157" s="356" t="s">
        <v>1093</v>
      </c>
      <c r="I157" s="356" t="s">
        <v>1034</v>
      </c>
      <c r="J157" s="356" t="s">
        <v>1094</v>
      </c>
      <c r="K157" s="352"/>
    </row>
    <row r="158" spans="2:11" ht="15" customHeight="1">
      <c r="B158" s="331"/>
      <c r="C158" s="356" t="s">
        <v>1095</v>
      </c>
      <c r="D158" s="309"/>
      <c r="E158" s="309"/>
      <c r="F158" s="357" t="s">
        <v>1032</v>
      </c>
      <c r="G158" s="309"/>
      <c r="H158" s="356" t="s">
        <v>1096</v>
      </c>
      <c r="I158" s="356" t="s">
        <v>1066</v>
      </c>
      <c r="J158" s="356"/>
      <c r="K158" s="352"/>
    </row>
    <row r="159" spans="2:11" ht="15" customHeight="1">
      <c r="B159" s="358"/>
      <c r="C159" s="340"/>
      <c r="D159" s="340"/>
      <c r="E159" s="340"/>
      <c r="F159" s="340"/>
      <c r="G159" s="340"/>
      <c r="H159" s="340"/>
      <c r="I159" s="340"/>
      <c r="J159" s="340"/>
      <c r="K159" s="359"/>
    </row>
    <row r="160" spans="2:11" ht="18.75" customHeight="1">
      <c r="B160" s="305"/>
      <c r="C160" s="309"/>
      <c r="D160" s="309"/>
      <c r="E160" s="309"/>
      <c r="F160" s="330"/>
      <c r="G160" s="309"/>
      <c r="H160" s="309"/>
      <c r="I160" s="309"/>
      <c r="J160" s="309"/>
      <c r="K160" s="305"/>
    </row>
    <row r="161" spans="2:11" ht="18.75" customHeight="1"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299" t="s">
        <v>1097</v>
      </c>
      <c r="D163" s="299"/>
      <c r="E163" s="299"/>
      <c r="F163" s="299"/>
      <c r="G163" s="299"/>
      <c r="H163" s="299"/>
      <c r="I163" s="299"/>
      <c r="J163" s="299"/>
      <c r="K163" s="300"/>
    </row>
    <row r="164" spans="2:11" ht="17.25" customHeight="1">
      <c r="B164" s="298"/>
      <c r="C164" s="323" t="s">
        <v>1026</v>
      </c>
      <c r="D164" s="323"/>
      <c r="E164" s="323"/>
      <c r="F164" s="323" t="s">
        <v>1027</v>
      </c>
      <c r="G164" s="360"/>
      <c r="H164" s="361" t="s">
        <v>112</v>
      </c>
      <c r="I164" s="361" t="s">
        <v>59</v>
      </c>
      <c r="J164" s="323" t="s">
        <v>1028</v>
      </c>
      <c r="K164" s="300"/>
    </row>
    <row r="165" spans="2:11" ht="17.25" customHeight="1">
      <c r="B165" s="301"/>
      <c r="C165" s="325" t="s">
        <v>1029</v>
      </c>
      <c r="D165" s="325"/>
      <c r="E165" s="325"/>
      <c r="F165" s="326" t="s">
        <v>1030</v>
      </c>
      <c r="G165" s="362"/>
      <c r="H165" s="363"/>
      <c r="I165" s="363"/>
      <c r="J165" s="325" t="s">
        <v>1031</v>
      </c>
      <c r="K165" s="303"/>
    </row>
    <row r="166" spans="2:11" ht="5.25" customHeight="1">
      <c r="B166" s="331"/>
      <c r="C166" s="328"/>
      <c r="D166" s="328"/>
      <c r="E166" s="328"/>
      <c r="F166" s="328"/>
      <c r="G166" s="329"/>
      <c r="H166" s="328"/>
      <c r="I166" s="328"/>
      <c r="J166" s="328"/>
      <c r="K166" s="352"/>
    </row>
    <row r="167" spans="2:11" ht="15" customHeight="1">
      <c r="B167" s="331"/>
      <c r="C167" s="309" t="s">
        <v>1035</v>
      </c>
      <c r="D167" s="309"/>
      <c r="E167" s="309"/>
      <c r="F167" s="330" t="s">
        <v>1032</v>
      </c>
      <c r="G167" s="309"/>
      <c r="H167" s="309" t="s">
        <v>1071</v>
      </c>
      <c r="I167" s="309" t="s">
        <v>1034</v>
      </c>
      <c r="J167" s="309">
        <v>120</v>
      </c>
      <c r="K167" s="352"/>
    </row>
    <row r="168" spans="2:11" ht="15" customHeight="1">
      <c r="B168" s="331"/>
      <c r="C168" s="309" t="s">
        <v>1080</v>
      </c>
      <c r="D168" s="309"/>
      <c r="E168" s="309"/>
      <c r="F168" s="330" t="s">
        <v>1032</v>
      </c>
      <c r="G168" s="309"/>
      <c r="H168" s="309" t="s">
        <v>1081</v>
      </c>
      <c r="I168" s="309" t="s">
        <v>1034</v>
      </c>
      <c r="J168" s="309" t="s">
        <v>1082</v>
      </c>
      <c r="K168" s="352"/>
    </row>
    <row r="169" spans="2:11" ht="15" customHeight="1">
      <c r="B169" s="331"/>
      <c r="C169" s="309" t="s">
        <v>981</v>
      </c>
      <c r="D169" s="309"/>
      <c r="E169" s="309"/>
      <c r="F169" s="330" t="s">
        <v>1032</v>
      </c>
      <c r="G169" s="309"/>
      <c r="H169" s="309" t="s">
        <v>1098</v>
      </c>
      <c r="I169" s="309" t="s">
        <v>1034</v>
      </c>
      <c r="J169" s="309" t="s">
        <v>1082</v>
      </c>
      <c r="K169" s="352"/>
    </row>
    <row r="170" spans="2:11" ht="15" customHeight="1">
      <c r="B170" s="331"/>
      <c r="C170" s="309" t="s">
        <v>1037</v>
      </c>
      <c r="D170" s="309"/>
      <c r="E170" s="309"/>
      <c r="F170" s="330" t="s">
        <v>1038</v>
      </c>
      <c r="G170" s="309"/>
      <c r="H170" s="309" t="s">
        <v>1098</v>
      </c>
      <c r="I170" s="309" t="s">
        <v>1034</v>
      </c>
      <c r="J170" s="309">
        <v>50</v>
      </c>
      <c r="K170" s="352"/>
    </row>
    <row r="171" spans="2:11" ht="15" customHeight="1">
      <c r="B171" s="331"/>
      <c r="C171" s="309" t="s">
        <v>1040</v>
      </c>
      <c r="D171" s="309"/>
      <c r="E171" s="309"/>
      <c r="F171" s="330" t="s">
        <v>1032</v>
      </c>
      <c r="G171" s="309"/>
      <c r="H171" s="309" t="s">
        <v>1098</v>
      </c>
      <c r="I171" s="309" t="s">
        <v>1042</v>
      </c>
      <c r="J171" s="309"/>
      <c r="K171" s="352"/>
    </row>
    <row r="172" spans="2:11" ht="15" customHeight="1">
      <c r="B172" s="331"/>
      <c r="C172" s="309" t="s">
        <v>1051</v>
      </c>
      <c r="D172" s="309"/>
      <c r="E172" s="309"/>
      <c r="F172" s="330" t="s">
        <v>1038</v>
      </c>
      <c r="G172" s="309"/>
      <c r="H172" s="309" t="s">
        <v>1098</v>
      </c>
      <c r="I172" s="309" t="s">
        <v>1034</v>
      </c>
      <c r="J172" s="309">
        <v>50</v>
      </c>
      <c r="K172" s="352"/>
    </row>
    <row r="173" spans="2:11" ht="15" customHeight="1">
      <c r="B173" s="331"/>
      <c r="C173" s="309" t="s">
        <v>1059</v>
      </c>
      <c r="D173" s="309"/>
      <c r="E173" s="309"/>
      <c r="F173" s="330" t="s">
        <v>1038</v>
      </c>
      <c r="G173" s="309"/>
      <c r="H173" s="309" t="s">
        <v>1098</v>
      </c>
      <c r="I173" s="309" t="s">
        <v>1034</v>
      </c>
      <c r="J173" s="309">
        <v>50</v>
      </c>
      <c r="K173" s="352"/>
    </row>
    <row r="174" spans="2:11" ht="15" customHeight="1">
      <c r="B174" s="331"/>
      <c r="C174" s="309" t="s">
        <v>1057</v>
      </c>
      <c r="D174" s="309"/>
      <c r="E174" s="309"/>
      <c r="F174" s="330" t="s">
        <v>1038</v>
      </c>
      <c r="G174" s="309"/>
      <c r="H174" s="309" t="s">
        <v>1098</v>
      </c>
      <c r="I174" s="309" t="s">
        <v>1034</v>
      </c>
      <c r="J174" s="309">
        <v>50</v>
      </c>
      <c r="K174" s="352"/>
    </row>
    <row r="175" spans="2:11" ht="15" customHeight="1">
      <c r="B175" s="331"/>
      <c r="C175" s="309" t="s">
        <v>111</v>
      </c>
      <c r="D175" s="309"/>
      <c r="E175" s="309"/>
      <c r="F175" s="330" t="s">
        <v>1032</v>
      </c>
      <c r="G175" s="309"/>
      <c r="H175" s="309" t="s">
        <v>1099</v>
      </c>
      <c r="I175" s="309" t="s">
        <v>1100</v>
      </c>
      <c r="J175" s="309"/>
      <c r="K175" s="352"/>
    </row>
    <row r="176" spans="2:11" ht="15" customHeight="1">
      <c r="B176" s="331"/>
      <c r="C176" s="309" t="s">
        <v>59</v>
      </c>
      <c r="D176" s="309"/>
      <c r="E176" s="309"/>
      <c r="F176" s="330" t="s">
        <v>1032</v>
      </c>
      <c r="G176" s="309"/>
      <c r="H176" s="309" t="s">
        <v>1101</v>
      </c>
      <c r="I176" s="309" t="s">
        <v>1102</v>
      </c>
      <c r="J176" s="309">
        <v>1</v>
      </c>
      <c r="K176" s="352"/>
    </row>
    <row r="177" spans="2:11" ht="15" customHeight="1">
      <c r="B177" s="331"/>
      <c r="C177" s="309" t="s">
        <v>55</v>
      </c>
      <c r="D177" s="309"/>
      <c r="E177" s="309"/>
      <c r="F177" s="330" t="s">
        <v>1032</v>
      </c>
      <c r="G177" s="309"/>
      <c r="H177" s="309" t="s">
        <v>1103</v>
      </c>
      <c r="I177" s="309" t="s">
        <v>1034</v>
      </c>
      <c r="J177" s="309">
        <v>20</v>
      </c>
      <c r="K177" s="352"/>
    </row>
    <row r="178" spans="2:11" ht="15" customHeight="1">
      <c r="B178" s="331"/>
      <c r="C178" s="309" t="s">
        <v>112</v>
      </c>
      <c r="D178" s="309"/>
      <c r="E178" s="309"/>
      <c r="F178" s="330" t="s">
        <v>1032</v>
      </c>
      <c r="G178" s="309"/>
      <c r="H178" s="309" t="s">
        <v>1104</v>
      </c>
      <c r="I178" s="309" t="s">
        <v>1034</v>
      </c>
      <c r="J178" s="309">
        <v>255</v>
      </c>
      <c r="K178" s="352"/>
    </row>
    <row r="179" spans="2:11" ht="15" customHeight="1">
      <c r="B179" s="331"/>
      <c r="C179" s="309" t="s">
        <v>113</v>
      </c>
      <c r="D179" s="309"/>
      <c r="E179" s="309"/>
      <c r="F179" s="330" t="s">
        <v>1032</v>
      </c>
      <c r="G179" s="309"/>
      <c r="H179" s="309" t="s">
        <v>997</v>
      </c>
      <c r="I179" s="309" t="s">
        <v>1034</v>
      </c>
      <c r="J179" s="309">
        <v>10</v>
      </c>
      <c r="K179" s="352"/>
    </row>
    <row r="180" spans="2:11" ht="15" customHeight="1">
      <c r="B180" s="331"/>
      <c r="C180" s="309" t="s">
        <v>114</v>
      </c>
      <c r="D180" s="309"/>
      <c r="E180" s="309"/>
      <c r="F180" s="330" t="s">
        <v>1032</v>
      </c>
      <c r="G180" s="309"/>
      <c r="H180" s="309" t="s">
        <v>1105</v>
      </c>
      <c r="I180" s="309" t="s">
        <v>1066</v>
      </c>
      <c r="J180" s="309"/>
      <c r="K180" s="352"/>
    </row>
    <row r="181" spans="2:11" ht="15" customHeight="1">
      <c r="B181" s="331"/>
      <c r="C181" s="309" t="s">
        <v>1106</v>
      </c>
      <c r="D181" s="309"/>
      <c r="E181" s="309"/>
      <c r="F181" s="330" t="s">
        <v>1032</v>
      </c>
      <c r="G181" s="309"/>
      <c r="H181" s="309" t="s">
        <v>1107</v>
      </c>
      <c r="I181" s="309" t="s">
        <v>1066</v>
      </c>
      <c r="J181" s="309"/>
      <c r="K181" s="352"/>
    </row>
    <row r="182" spans="2:11" ht="15" customHeight="1">
      <c r="B182" s="331"/>
      <c r="C182" s="309" t="s">
        <v>1095</v>
      </c>
      <c r="D182" s="309"/>
      <c r="E182" s="309"/>
      <c r="F182" s="330" t="s">
        <v>1032</v>
      </c>
      <c r="G182" s="309"/>
      <c r="H182" s="309" t="s">
        <v>1108</v>
      </c>
      <c r="I182" s="309" t="s">
        <v>1066</v>
      </c>
      <c r="J182" s="309"/>
      <c r="K182" s="352"/>
    </row>
    <row r="183" spans="2:11" ht="15" customHeight="1">
      <c r="B183" s="331"/>
      <c r="C183" s="309" t="s">
        <v>116</v>
      </c>
      <c r="D183" s="309"/>
      <c r="E183" s="309"/>
      <c r="F183" s="330" t="s">
        <v>1038</v>
      </c>
      <c r="G183" s="309"/>
      <c r="H183" s="309" t="s">
        <v>1109</v>
      </c>
      <c r="I183" s="309" t="s">
        <v>1034</v>
      </c>
      <c r="J183" s="309">
        <v>50</v>
      </c>
      <c r="K183" s="352"/>
    </row>
    <row r="184" spans="2:11" ht="15" customHeight="1">
      <c r="B184" s="331"/>
      <c r="C184" s="309" t="s">
        <v>1110</v>
      </c>
      <c r="D184" s="309"/>
      <c r="E184" s="309"/>
      <c r="F184" s="330" t="s">
        <v>1038</v>
      </c>
      <c r="G184" s="309"/>
      <c r="H184" s="309" t="s">
        <v>1111</v>
      </c>
      <c r="I184" s="309" t="s">
        <v>1112</v>
      </c>
      <c r="J184" s="309"/>
      <c r="K184" s="352"/>
    </row>
    <row r="185" spans="2:11" ht="15" customHeight="1">
      <c r="B185" s="331"/>
      <c r="C185" s="309" t="s">
        <v>1113</v>
      </c>
      <c r="D185" s="309"/>
      <c r="E185" s="309"/>
      <c r="F185" s="330" t="s">
        <v>1038</v>
      </c>
      <c r="G185" s="309"/>
      <c r="H185" s="309" t="s">
        <v>1114</v>
      </c>
      <c r="I185" s="309" t="s">
        <v>1112</v>
      </c>
      <c r="J185" s="309"/>
      <c r="K185" s="352"/>
    </row>
    <row r="186" spans="2:11" ht="15" customHeight="1">
      <c r="B186" s="331"/>
      <c r="C186" s="309" t="s">
        <v>1115</v>
      </c>
      <c r="D186" s="309"/>
      <c r="E186" s="309"/>
      <c r="F186" s="330" t="s">
        <v>1038</v>
      </c>
      <c r="G186" s="309"/>
      <c r="H186" s="309" t="s">
        <v>1116</v>
      </c>
      <c r="I186" s="309" t="s">
        <v>1112</v>
      </c>
      <c r="J186" s="309"/>
      <c r="K186" s="352"/>
    </row>
    <row r="187" spans="2:11" ht="15" customHeight="1">
      <c r="B187" s="331"/>
      <c r="C187" s="364" t="s">
        <v>1117</v>
      </c>
      <c r="D187" s="309"/>
      <c r="E187" s="309"/>
      <c r="F187" s="330" t="s">
        <v>1038</v>
      </c>
      <c r="G187" s="309"/>
      <c r="H187" s="309" t="s">
        <v>1118</v>
      </c>
      <c r="I187" s="309" t="s">
        <v>1119</v>
      </c>
      <c r="J187" s="365" t="s">
        <v>1120</v>
      </c>
      <c r="K187" s="352"/>
    </row>
    <row r="188" spans="2:11" ht="15" customHeight="1">
      <c r="B188" s="331"/>
      <c r="C188" s="315" t="s">
        <v>44</v>
      </c>
      <c r="D188" s="309"/>
      <c r="E188" s="309"/>
      <c r="F188" s="330" t="s">
        <v>1032</v>
      </c>
      <c r="G188" s="309"/>
      <c r="H188" s="305" t="s">
        <v>1121</v>
      </c>
      <c r="I188" s="309" t="s">
        <v>1122</v>
      </c>
      <c r="J188" s="309"/>
      <c r="K188" s="352"/>
    </row>
    <row r="189" spans="2:11" ht="15" customHeight="1">
      <c r="B189" s="331"/>
      <c r="C189" s="315" t="s">
        <v>1123</v>
      </c>
      <c r="D189" s="309"/>
      <c r="E189" s="309"/>
      <c r="F189" s="330" t="s">
        <v>1032</v>
      </c>
      <c r="G189" s="309"/>
      <c r="H189" s="309" t="s">
        <v>1124</v>
      </c>
      <c r="I189" s="309" t="s">
        <v>1066</v>
      </c>
      <c r="J189" s="309"/>
      <c r="K189" s="352"/>
    </row>
    <row r="190" spans="2:11" ht="15" customHeight="1">
      <c r="B190" s="331"/>
      <c r="C190" s="315" t="s">
        <v>1125</v>
      </c>
      <c r="D190" s="309"/>
      <c r="E190" s="309"/>
      <c r="F190" s="330" t="s">
        <v>1032</v>
      </c>
      <c r="G190" s="309"/>
      <c r="H190" s="309" t="s">
        <v>1126</v>
      </c>
      <c r="I190" s="309" t="s">
        <v>1066</v>
      </c>
      <c r="J190" s="309"/>
      <c r="K190" s="352"/>
    </row>
    <row r="191" spans="2:11" ht="15" customHeight="1">
      <c r="B191" s="331"/>
      <c r="C191" s="315" t="s">
        <v>1127</v>
      </c>
      <c r="D191" s="309"/>
      <c r="E191" s="309"/>
      <c r="F191" s="330" t="s">
        <v>1038</v>
      </c>
      <c r="G191" s="309"/>
      <c r="H191" s="309" t="s">
        <v>1128</v>
      </c>
      <c r="I191" s="309" t="s">
        <v>1066</v>
      </c>
      <c r="J191" s="309"/>
      <c r="K191" s="352"/>
    </row>
    <row r="192" spans="2:11" ht="15" customHeight="1">
      <c r="B192" s="358"/>
      <c r="C192" s="366"/>
      <c r="D192" s="340"/>
      <c r="E192" s="340"/>
      <c r="F192" s="340"/>
      <c r="G192" s="340"/>
      <c r="H192" s="340"/>
      <c r="I192" s="340"/>
      <c r="J192" s="340"/>
      <c r="K192" s="359"/>
    </row>
    <row r="193" spans="2:11" ht="18.75" customHeight="1">
      <c r="B193" s="305"/>
      <c r="C193" s="309"/>
      <c r="D193" s="309"/>
      <c r="E193" s="309"/>
      <c r="F193" s="330"/>
      <c r="G193" s="309"/>
      <c r="H193" s="309"/>
      <c r="I193" s="309"/>
      <c r="J193" s="309"/>
      <c r="K193" s="305"/>
    </row>
    <row r="194" spans="2:11" ht="18.75" customHeight="1">
      <c r="B194" s="305"/>
      <c r="C194" s="309"/>
      <c r="D194" s="309"/>
      <c r="E194" s="309"/>
      <c r="F194" s="330"/>
      <c r="G194" s="309"/>
      <c r="H194" s="309"/>
      <c r="I194" s="309"/>
      <c r="J194" s="309"/>
      <c r="K194" s="305"/>
    </row>
    <row r="195" spans="2:11" ht="18.75" customHeight="1"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299" t="s">
        <v>1129</v>
      </c>
      <c r="D197" s="299"/>
      <c r="E197" s="299"/>
      <c r="F197" s="299"/>
      <c r="G197" s="299"/>
      <c r="H197" s="299"/>
      <c r="I197" s="299"/>
      <c r="J197" s="299"/>
      <c r="K197" s="300"/>
    </row>
    <row r="198" spans="2:11" ht="25.5" customHeight="1">
      <c r="B198" s="298"/>
      <c r="C198" s="367" t="s">
        <v>1130</v>
      </c>
      <c r="D198" s="367"/>
      <c r="E198" s="367"/>
      <c r="F198" s="367" t="s">
        <v>1131</v>
      </c>
      <c r="G198" s="368"/>
      <c r="H198" s="367" t="s">
        <v>1132</v>
      </c>
      <c r="I198" s="367"/>
      <c r="J198" s="367"/>
      <c r="K198" s="300"/>
    </row>
    <row r="199" spans="2:11" ht="5.25" customHeight="1">
      <c r="B199" s="331"/>
      <c r="C199" s="328"/>
      <c r="D199" s="328"/>
      <c r="E199" s="328"/>
      <c r="F199" s="328"/>
      <c r="G199" s="309"/>
      <c r="H199" s="328"/>
      <c r="I199" s="328"/>
      <c r="J199" s="328"/>
      <c r="K199" s="352"/>
    </row>
    <row r="200" spans="2:11" ht="15" customHeight="1">
      <c r="B200" s="331"/>
      <c r="C200" s="309" t="s">
        <v>1122</v>
      </c>
      <c r="D200" s="309"/>
      <c r="E200" s="309"/>
      <c r="F200" s="330" t="s">
        <v>45</v>
      </c>
      <c r="G200" s="309"/>
      <c r="H200" s="309" t="s">
        <v>1133</v>
      </c>
      <c r="I200" s="309"/>
      <c r="J200" s="309"/>
      <c r="K200" s="352"/>
    </row>
    <row r="201" spans="2:11" ht="15" customHeight="1">
      <c r="B201" s="331"/>
      <c r="C201" s="337"/>
      <c r="D201" s="309"/>
      <c r="E201" s="309"/>
      <c r="F201" s="330" t="s">
        <v>46</v>
      </c>
      <c r="G201" s="309"/>
      <c r="H201" s="309" t="s">
        <v>1134</v>
      </c>
      <c r="I201" s="309"/>
      <c r="J201" s="309"/>
      <c r="K201" s="352"/>
    </row>
    <row r="202" spans="2:11" ht="15" customHeight="1">
      <c r="B202" s="331"/>
      <c r="C202" s="337"/>
      <c r="D202" s="309"/>
      <c r="E202" s="309"/>
      <c r="F202" s="330" t="s">
        <v>49</v>
      </c>
      <c r="G202" s="309"/>
      <c r="H202" s="309" t="s">
        <v>1135</v>
      </c>
      <c r="I202" s="309"/>
      <c r="J202" s="309"/>
      <c r="K202" s="352"/>
    </row>
    <row r="203" spans="2:11" ht="15" customHeight="1">
      <c r="B203" s="331"/>
      <c r="C203" s="309"/>
      <c r="D203" s="309"/>
      <c r="E203" s="309"/>
      <c r="F203" s="330" t="s">
        <v>47</v>
      </c>
      <c r="G203" s="309"/>
      <c r="H203" s="309" t="s">
        <v>1136</v>
      </c>
      <c r="I203" s="309"/>
      <c r="J203" s="309"/>
      <c r="K203" s="352"/>
    </row>
    <row r="204" spans="2:11" ht="15" customHeight="1">
      <c r="B204" s="331"/>
      <c r="C204" s="309"/>
      <c r="D204" s="309"/>
      <c r="E204" s="309"/>
      <c r="F204" s="330" t="s">
        <v>48</v>
      </c>
      <c r="G204" s="309"/>
      <c r="H204" s="309" t="s">
        <v>1137</v>
      </c>
      <c r="I204" s="309"/>
      <c r="J204" s="309"/>
      <c r="K204" s="352"/>
    </row>
    <row r="205" spans="2:11" ht="15" customHeight="1">
      <c r="B205" s="331"/>
      <c r="C205" s="309"/>
      <c r="D205" s="309"/>
      <c r="E205" s="309"/>
      <c r="F205" s="330"/>
      <c r="G205" s="309"/>
      <c r="H205" s="309"/>
      <c r="I205" s="309"/>
      <c r="J205" s="309"/>
      <c r="K205" s="352"/>
    </row>
    <row r="206" spans="2:11" ht="15" customHeight="1">
      <c r="B206" s="331"/>
      <c r="C206" s="309" t="s">
        <v>1078</v>
      </c>
      <c r="D206" s="309"/>
      <c r="E206" s="309"/>
      <c r="F206" s="330" t="s">
        <v>81</v>
      </c>
      <c r="G206" s="309"/>
      <c r="H206" s="309" t="s">
        <v>1138</v>
      </c>
      <c r="I206" s="309"/>
      <c r="J206" s="309"/>
      <c r="K206" s="352"/>
    </row>
    <row r="207" spans="2:11" ht="15" customHeight="1">
      <c r="B207" s="331"/>
      <c r="C207" s="337"/>
      <c r="D207" s="309"/>
      <c r="E207" s="309"/>
      <c r="F207" s="330" t="s">
        <v>977</v>
      </c>
      <c r="G207" s="309"/>
      <c r="H207" s="309" t="s">
        <v>978</v>
      </c>
      <c r="I207" s="309"/>
      <c r="J207" s="309"/>
      <c r="K207" s="352"/>
    </row>
    <row r="208" spans="2:11" ht="15" customHeight="1">
      <c r="B208" s="331"/>
      <c r="C208" s="309"/>
      <c r="D208" s="309"/>
      <c r="E208" s="309"/>
      <c r="F208" s="330" t="s">
        <v>975</v>
      </c>
      <c r="G208" s="309"/>
      <c r="H208" s="309" t="s">
        <v>1139</v>
      </c>
      <c r="I208" s="309"/>
      <c r="J208" s="309"/>
      <c r="K208" s="352"/>
    </row>
    <row r="209" spans="2:11" ht="15" customHeight="1">
      <c r="B209" s="369"/>
      <c r="C209" s="337"/>
      <c r="D209" s="337"/>
      <c r="E209" s="337"/>
      <c r="F209" s="330" t="s">
        <v>979</v>
      </c>
      <c r="G209" s="315"/>
      <c r="H209" s="356" t="s">
        <v>980</v>
      </c>
      <c r="I209" s="356"/>
      <c r="J209" s="356"/>
      <c r="K209" s="370"/>
    </row>
    <row r="210" spans="2:11" ht="15" customHeight="1">
      <c r="B210" s="369"/>
      <c r="C210" s="337"/>
      <c r="D210" s="337"/>
      <c r="E210" s="337"/>
      <c r="F210" s="330" t="s">
        <v>942</v>
      </c>
      <c r="G210" s="315"/>
      <c r="H210" s="356" t="s">
        <v>164</v>
      </c>
      <c r="I210" s="356"/>
      <c r="J210" s="356"/>
      <c r="K210" s="370"/>
    </row>
    <row r="211" spans="2:11" ht="15" customHeight="1">
      <c r="B211" s="369"/>
      <c r="C211" s="337"/>
      <c r="D211" s="337"/>
      <c r="E211" s="337"/>
      <c r="F211" s="371"/>
      <c r="G211" s="315"/>
      <c r="H211" s="372"/>
      <c r="I211" s="372"/>
      <c r="J211" s="372"/>
      <c r="K211" s="370"/>
    </row>
    <row r="212" spans="2:11" ht="15" customHeight="1">
      <c r="B212" s="369"/>
      <c r="C212" s="309" t="s">
        <v>1102</v>
      </c>
      <c r="D212" s="337"/>
      <c r="E212" s="337"/>
      <c r="F212" s="330">
        <v>1</v>
      </c>
      <c r="G212" s="315"/>
      <c r="H212" s="356" t="s">
        <v>1140</v>
      </c>
      <c r="I212" s="356"/>
      <c r="J212" s="356"/>
      <c r="K212" s="370"/>
    </row>
    <row r="213" spans="2:11" ht="15" customHeight="1">
      <c r="B213" s="369"/>
      <c r="C213" s="337"/>
      <c r="D213" s="337"/>
      <c r="E213" s="337"/>
      <c r="F213" s="330">
        <v>2</v>
      </c>
      <c r="G213" s="315"/>
      <c r="H213" s="356" t="s">
        <v>1141</v>
      </c>
      <c r="I213" s="356"/>
      <c r="J213" s="356"/>
      <c r="K213" s="370"/>
    </row>
    <row r="214" spans="2:11" ht="15" customHeight="1">
      <c r="B214" s="369"/>
      <c r="C214" s="337"/>
      <c r="D214" s="337"/>
      <c r="E214" s="337"/>
      <c r="F214" s="330">
        <v>3</v>
      </c>
      <c r="G214" s="315"/>
      <c r="H214" s="356" t="s">
        <v>1142</v>
      </c>
      <c r="I214" s="356"/>
      <c r="J214" s="356"/>
      <c r="K214" s="370"/>
    </row>
    <row r="215" spans="2:11" ht="15" customHeight="1">
      <c r="B215" s="369"/>
      <c r="C215" s="337"/>
      <c r="D215" s="337"/>
      <c r="E215" s="337"/>
      <c r="F215" s="330">
        <v>4</v>
      </c>
      <c r="G215" s="315"/>
      <c r="H215" s="356" t="s">
        <v>1143</v>
      </c>
      <c r="I215" s="356"/>
      <c r="J215" s="356"/>
      <c r="K215" s="370"/>
    </row>
    <row r="216" spans="2:11" ht="12.75" customHeight="1">
      <c r="B216" s="373"/>
      <c r="C216" s="374"/>
      <c r="D216" s="374"/>
      <c r="E216" s="374"/>
      <c r="F216" s="374"/>
      <c r="G216" s="374"/>
      <c r="H216" s="374"/>
      <c r="I216" s="374"/>
      <c r="J216" s="374"/>
      <c r="K216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Rozpočtář</cp:lastModifiedBy>
  <dcterms:created xsi:type="dcterms:W3CDTF">2018-06-11T08:54:53Z</dcterms:created>
  <dcterms:modified xsi:type="dcterms:W3CDTF">2018-06-11T08:55:00Z</dcterms:modified>
  <cp:category/>
  <cp:version/>
  <cp:contentType/>
  <cp:contentStatus/>
</cp:coreProperties>
</file>