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4310" activeTab="1"/>
  </bookViews>
  <sheets>
    <sheet name="KryciList.xls" sheetId="1" r:id="rId1"/>
    <sheet name="RekapitulaceSD.xls" sheetId="2" r:id="rId2"/>
    <sheet name="PolozRozpisNakladu.xls" sheetId="3" r:id="rId3"/>
    <sheet name="Dodávky" sheetId="4" r:id="rId4"/>
    <sheet name="D+M" sheetId="5" r:id="rId5"/>
    <sheet name="Rekapitulace+" sheetId="6" r:id="rId6"/>
    <sheet name="Soupis položek+" sheetId="7" r:id="rId7"/>
  </sheets>
  <definedNames/>
  <calcPr fullCalcOnLoad="1"/>
</workbook>
</file>

<file path=xl/comments4.xml><?xml version="1.0" encoding="utf-8"?>
<comments xmlns="http://schemas.openxmlformats.org/spreadsheetml/2006/main">
  <authors>
    <author>Vlastik</author>
  </authors>
  <commentList>
    <comment ref="F1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<sst xmlns="http://schemas.openxmlformats.org/spreadsheetml/2006/main" count="611" uniqueCount="386">
  <si>
    <t>KRYCÍ LIST ROZPOČTU</t>
  </si>
  <si>
    <t>Objekt :</t>
  </si>
  <si>
    <t>Název objektu :</t>
  </si>
  <si>
    <t>JKSO :</t>
  </si>
  <si>
    <t>STAVEBNÍ UPRAVY UČEBNY ANGLISTIKY</t>
  </si>
  <si>
    <t>Stavba :</t>
  </si>
  <si>
    <t>Název stavby :</t>
  </si>
  <si>
    <t>SKP :</t>
  </si>
  <si>
    <t>UJEP ÚSTÍ NAD LABEM</t>
  </si>
  <si>
    <t>Projektant : Petr Zatloukal</t>
  </si>
  <si>
    <t>Počet měrných jednotek :</t>
  </si>
  <si>
    <t>Investor : PF, UJEP Ustí n.L., Hoření 13, 400 96 Ustí n.L.</t>
  </si>
  <si>
    <t>Náklady na MJ :</t>
  </si>
  <si>
    <t>Počet listů :</t>
  </si>
  <si>
    <t>Zakázkové číslo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</si>
  <si>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</si>
  <si>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</si>
  <si>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</si>
  <si>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</si>
  <si>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</si>
  <si>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Ostatní náklady</t>
  </si>
  <si>
    <t>GZS</t>
  </si>
  <si>
    <t>Z</t>
  </si>
  <si>
    <t>Montáž celkem</t>
  </si>
  <si>
    <t>R</t>
  </si>
  <si>
    <t>HSV celkem</t>
  </si>
  <si>
    <t>N</t>
  </si>
  <si>
    <t>PSV celkem</t>
  </si>
  <si>
    <t>ZRN celkem</t>
  </si>
  <si>
    <t xml:space="preserve">  O N  celkem</t>
  </si>
  <si>
    <t>HZS</t>
  </si>
  <si>
    <t>RN II.a III.hlavy</t>
  </si>
  <si>
    <t>Rezerva RN</t>
  </si>
  <si>
    <t>ZRN+VRN+HZS</t>
  </si>
  <si>
    <t>IČD</t>
  </si>
  <si>
    <t>VRN celkem</t>
  </si>
  <si>
    <t>Vypracoval</t>
  </si>
  <si>
    <t>Za zhotovitele</t>
  </si>
  <si>
    <t>Za objednatele</t>
  </si>
  <si>
    <t>Jméno :</t>
  </si>
  <si>
    <t>Datum : 11.4.2012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</si>
  <si>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</si>
  <si>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</si>
  <si>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</si>
  <si>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</si>
  <si>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</si>
  <si>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</si>
  <si>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</si>
  <si>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</si>
  <si>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</si>
  <si>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List :</t>
  </si>
  <si>
    <t>REKAPITULACE  STAVEBNÍCH  DÍLŮ</t>
  </si>
  <si>
    <t>Stavební díl</t>
  </si>
  <si>
    <t>HSV</t>
  </si>
  <si>
    <t>PSV</t>
  </si>
  <si>
    <t>Dodávka</t>
  </si>
  <si>
    <t>Montáž</t>
  </si>
  <si>
    <t>61</t>
  </si>
  <si>
    <t>UPRAVY POVRCHU VNITRNI</t>
  </si>
  <si>
    <t>63</t>
  </si>
  <si>
    <t>PODLAHY A PODLAHOVE KONSTRUKCE</t>
  </si>
  <si>
    <t>94</t>
  </si>
  <si>
    <t>LESENI</t>
  </si>
  <si>
    <t>95</t>
  </si>
  <si>
    <t>OSTATNI KONSTRUKCE A PRACE</t>
  </si>
  <si>
    <t>96</t>
  </si>
  <si>
    <t>BOURANI KONSTRUKCI</t>
  </si>
  <si>
    <t>99</t>
  </si>
  <si>
    <t>PRESUN HMOT</t>
  </si>
  <si>
    <t>76S</t>
  </si>
  <si>
    <t>KONSTRUKCE SADROKARTONOVE</t>
  </si>
  <si>
    <t>776</t>
  </si>
  <si>
    <t>PODLAHY POVLAKOVE</t>
  </si>
  <si>
    <t>784</t>
  </si>
  <si>
    <t>MALBY</t>
  </si>
  <si>
    <t>790</t>
  </si>
  <si>
    <t>DEMONTAZE PSV</t>
  </si>
  <si>
    <t>7E</t>
  </si>
  <si>
    <t>ELEKTROINSTALACE</t>
  </si>
  <si>
    <t>7VN</t>
  </si>
  <si>
    <t>VNITRNI VYBAVENI</t>
  </si>
  <si>
    <t>CELKEM  OBJEKT</t>
  </si>
  <si>
    <t>VEDLEJŠÍ ROZPOČTOVÉ  NÁKLADY</t>
  </si>
  <si>
    <t>Přirážka</t>
  </si>
  <si>
    <t>Sazba</t>
  </si>
  <si>
    <t>Základna</t>
  </si>
  <si>
    <t>Kč</t>
  </si>
  <si>
    <t>ZÁKLADNY VRN</t>
  </si>
  <si>
    <t>HSV +PSV + M + D =</t>
  </si>
  <si>
    <t>Celkem součet</t>
  </si>
  <si>
    <t>bez DPH</t>
  </si>
  <si>
    <t>s DPH</t>
  </si>
  <si>
    <t>POLOŽKOVÝ  ROZPIS  NÁKLADŮ</t>
  </si>
  <si>
    <t>Poř.č.</t>
  </si>
  <si>
    <t>Položka</t>
  </si>
  <si>
    <t>Popis</t>
  </si>
  <si>
    <t>MJ</t>
  </si>
  <si>
    <t>Množství</t>
  </si>
  <si>
    <t>Cena/MJ</t>
  </si>
  <si>
    <t>Cena v Kč</t>
  </si>
  <si>
    <t>Jedn. hm.</t>
  </si>
  <si>
    <t>Celk. hm.</t>
  </si>
  <si>
    <t>61-01</t>
  </si>
  <si>
    <t xml:space="preserve">OCISTENI STEN A PODHLEDU PO ODSTRANENI OBKLADU A PODHLEDU                                </t>
  </si>
  <si>
    <t>M2</t>
  </si>
  <si>
    <t xml:space="preserve"> Celkem za UPRAVY POVRCHU VNITRNI</t>
  </si>
  <si>
    <t>63-01</t>
  </si>
  <si>
    <t xml:space="preserve">OCISTENI PODLAH PO ODSTRANENI PVC                                               </t>
  </si>
  <si>
    <t>63-02</t>
  </si>
  <si>
    <t xml:space="preserve">VYCISTENI PODLAHOVEHO KANALKU PRO KABELOVE ROZVODY,                                           </t>
  </si>
  <si>
    <t xml:space="preserve">VC.JEHO VYSPRAVENI A UPRAVY NA NOVE PODMINKY                     </t>
  </si>
  <si>
    <t xml:space="preserve">                     (DODAVKA+MONTAZ)                                                </t>
  </si>
  <si>
    <t>KOMPL.</t>
  </si>
  <si>
    <t xml:space="preserve"> Celkem za PODLAHY A PODLAHOVE KONSTRUKCE</t>
  </si>
  <si>
    <t>94910-1111.00</t>
  </si>
  <si>
    <t>LESENI POMOCNE PRACOVNI V.DO 1,9M</t>
  </si>
  <si>
    <t xml:space="preserve"> Celkem za LESENI</t>
  </si>
  <si>
    <t>95290-1111.00</t>
  </si>
  <si>
    <t>VYČIŠTĚNÍ BUDOV O VÝŠCE PODLAŽÍ  4m</t>
  </si>
  <si>
    <t>95-01</t>
  </si>
  <si>
    <t xml:space="preserve">OCISTENI A UPRAVA STAVAJICICH PROSTUPOVYCH SKRINI </t>
  </si>
  <si>
    <t xml:space="preserve">(UPRAVA NAPOJENI POTRUBI U STOUPACEK)                                                    </t>
  </si>
  <si>
    <t xml:space="preserve"> Celkem za OSTATNI KONSTRUKCE A PRACE</t>
  </si>
  <si>
    <t>96-01</t>
  </si>
  <si>
    <t>ODSTRANENI PUVODNICH LAVIC (15ks)</t>
  </si>
  <si>
    <t xml:space="preserve">VC.ODVOZU SUTI A POPLATKU ZA SKLADKU SUTI                       </t>
  </si>
  <si>
    <t>97901-1111.00</t>
  </si>
  <si>
    <t>SVISLÁ DOPRAVA SUTI ZA 1.PODLAŽÍ</t>
  </si>
  <si>
    <t>T</t>
  </si>
  <si>
    <t>97901-1121.00</t>
  </si>
  <si>
    <t>PŘÍPLATEK ZA KAŽDÉ DALŠÍ PODLAŽÍ</t>
  </si>
  <si>
    <t>97908-1111.00</t>
  </si>
  <si>
    <t>ODVOZ SUTI NA SKLÁDKU        DO 1KM</t>
  </si>
  <si>
    <t>97908-1121.00</t>
  </si>
  <si>
    <t>PŘÍPLATEK K ODVOZU ZA DALŠÍ 1KM</t>
  </si>
  <si>
    <t>97908-2111.00</t>
  </si>
  <si>
    <t>VNITROSTAVENIŠTNÍ DOPRAVA SUTI  10M</t>
  </si>
  <si>
    <t>97908-2121.00</t>
  </si>
  <si>
    <t>VNITR.PŘESUN SUTI    PŘÍPL.ZA KD 5M</t>
  </si>
  <si>
    <t>97999-0001.00</t>
  </si>
  <si>
    <t>POPLATEK ZA SKLÁDKU STAVEBNÍ SUTI</t>
  </si>
  <si>
    <t xml:space="preserve"> Celkem za BOURANI KONSTRUKCI</t>
  </si>
  <si>
    <t>99928-1111.00</t>
  </si>
  <si>
    <t>PŘESUN HMOT PRO REKONSTRUKCE  v.25M</t>
  </si>
  <si>
    <t xml:space="preserve"> Celkem za PRESUN HMOT</t>
  </si>
  <si>
    <t>76S-01</t>
  </si>
  <si>
    <t>PODHLED SADROKARTONOVY AKUSTICKY</t>
  </si>
  <si>
    <t xml:space="preserve">ZAVESENY, Z AKUSTICKYCH DESEK MA(DF) TL.12,5mm                  </t>
  </si>
  <si>
    <t>(DODAVKA+MONTAZ)</t>
  </si>
  <si>
    <t>76S-02</t>
  </si>
  <si>
    <t>PREDSTENA - SADROKARTON.AKUSTICKA SPRAZENA,</t>
  </si>
  <si>
    <t xml:space="preserve">Z AKUSTICKYCH DESEK MA (DF) TL.12,5mm                 </t>
  </si>
  <si>
    <t xml:space="preserve">VC.MINERALNI VLNY,                                              </t>
  </si>
  <si>
    <t xml:space="preserve">                     TL.PREDSTENY 55mm                                               </t>
  </si>
  <si>
    <t xml:space="preserve">                     (VODOROVNE A SVISLE NOSNE PROFILY VIZ PROJEKTOVA DOKUMENTACE)</t>
  </si>
  <si>
    <t>99876-3201.00</t>
  </si>
  <si>
    <t>PŘESUN HMOT</t>
  </si>
  <si>
    <t>%</t>
  </si>
  <si>
    <t xml:space="preserve"> Celkem za KONSTRUKCE SADROKARTONOVE</t>
  </si>
  <si>
    <t>71319-1100.T2</t>
  </si>
  <si>
    <t>PODLOZKA POD PVC (MIRELON) (DODAVKA+MONTAZ)</t>
  </si>
  <si>
    <t>77642-1100.U1</t>
  </si>
  <si>
    <t>LEPENÍ PODLAHOVÝCH SOKLÍKŮ      PVC VČETNĚ DODÁVKY SOKLÍKU PVC</t>
  </si>
  <si>
    <t>M</t>
  </si>
  <si>
    <t>77652-1100.00</t>
  </si>
  <si>
    <t>LEPENÍ PODLAH Z PÁSŮ            PVC</t>
  </si>
  <si>
    <t>SPC01</t>
  </si>
  <si>
    <t>DODAVKA PVC ZATEZOVEHO</t>
  </si>
  <si>
    <t>99877-6203.00</t>
  </si>
  <si>
    <t>Přesun hmot,obor 776,obj.do24m</t>
  </si>
  <si>
    <t xml:space="preserve"> Celkem za PODLAHY POVLAKOVE</t>
  </si>
  <si>
    <t>78445-2211.00</t>
  </si>
  <si>
    <t>MALBY VNITRNI SADROKARTON.KONSTR.</t>
  </si>
  <si>
    <t>78445-2965.00</t>
  </si>
  <si>
    <t>MALBY VNITRNI</t>
  </si>
  <si>
    <t xml:space="preserve"> Celkem za MALBY</t>
  </si>
  <si>
    <t>76758-1802.00</t>
  </si>
  <si>
    <t>DEMONTÁŽ PODHLEDŮ A OBKLADU STEN FEAL</t>
  </si>
  <si>
    <t>76758-2800.00</t>
  </si>
  <si>
    <t>DEMONTÁŽ PODHLEDŮ A OBKLADU STEN -ROST</t>
  </si>
  <si>
    <t>77651-1820.00</t>
  </si>
  <si>
    <t>ODSTRANĚNÍ PVC PODLAH   S PODLOŽKOU</t>
  </si>
  <si>
    <t xml:space="preserve"> Celkem za DEMONTAZE PSV</t>
  </si>
  <si>
    <t>Prenos01</t>
  </si>
  <si>
    <t>Prenos02</t>
  </si>
  <si>
    <t>SLABOPROUD</t>
  </si>
  <si>
    <t xml:space="preserve"> Celkem za ELEKTROINSTALACE</t>
  </si>
  <si>
    <t>766  -    .00</t>
  </si>
  <si>
    <t>VESKERE VYROBKY OCENIT VC.MONTAZE A OSAZENI</t>
  </si>
  <si>
    <t xml:space="preserve">A VC.VSECH PRISLUSNYCH DOPLNKU                                   </t>
  </si>
  <si>
    <t>P.C.01</t>
  </si>
  <si>
    <t>STOLEK 900x600x760mm</t>
  </si>
  <si>
    <t>KS</t>
  </si>
  <si>
    <t>P.C.02</t>
  </si>
  <si>
    <t>STOLEK 900x600x760mm (S KULATYM ROHEM)</t>
  </si>
  <si>
    <t>P.C.03</t>
  </si>
  <si>
    <t>STUL 1500x600x760mm</t>
  </si>
  <si>
    <t>P.C.04</t>
  </si>
  <si>
    <t>STUL 1500x600x760mm  (S KULATYM ROHEM)</t>
  </si>
  <si>
    <t>P.C.05</t>
  </si>
  <si>
    <t>STUL 1500x600x760mm (KATEDRA + SUPLIKOVY KONTEJNER)</t>
  </si>
  <si>
    <t>P.C.06</t>
  </si>
  <si>
    <t>SKRIN 1200x600x2400mm</t>
  </si>
  <si>
    <t>P.C.07</t>
  </si>
  <si>
    <t>ZIDLE PEVNA</t>
  </si>
  <si>
    <t>P.C.08</t>
  </si>
  <si>
    <t>ZIDLE OTOCNA</t>
  </si>
  <si>
    <t>P.C.09</t>
  </si>
  <si>
    <t>ZIDLE SKLADACI</t>
  </si>
  <si>
    <t>P.C.10</t>
  </si>
  <si>
    <t>VESTAVNY BOX 560x1930x460mm</t>
  </si>
  <si>
    <t>P.C.11</t>
  </si>
  <si>
    <t>VESTAVNY BOX 880x1930x420mm</t>
  </si>
  <si>
    <t>P.C.12</t>
  </si>
  <si>
    <t>VESTAVNY BOX 1180x1930x400mm</t>
  </si>
  <si>
    <t>P.C.13</t>
  </si>
  <si>
    <t>BILA POPISOVACI TABULE 2000x1500mm</t>
  </si>
  <si>
    <t>P.C.14</t>
  </si>
  <si>
    <t>MAGNETICKA TABULE 1000x600mm</t>
  </si>
  <si>
    <t>P.C.15</t>
  </si>
  <si>
    <t>ZRCADLO 700x1000mm</t>
  </si>
  <si>
    <t>P.C.16</t>
  </si>
  <si>
    <t>ODPADKOVY KOS</t>
  </si>
  <si>
    <t>99876-6203.00</t>
  </si>
  <si>
    <t>PŘESUN HMOT v.24m</t>
  </si>
  <si>
    <t xml:space="preserve"> Celkem za VNITRNI VYBAVENI</t>
  </si>
  <si>
    <t>Rozpočet pro stavbu:</t>
  </si>
  <si>
    <t>UJEP - PF * UČEBNA ANGLISTIKY, ČESKÉ MLÁDEŽE - ÚSTÍ NAD LABEM</t>
  </si>
  <si>
    <t>Dodávky</t>
  </si>
  <si>
    <t>Název</t>
  </si>
  <si>
    <t>Mn.</t>
  </si>
  <si>
    <t>J.Mn.</t>
  </si>
  <si>
    <t>Cena / jed.</t>
  </si>
  <si>
    <t>Celkem bez DPH</t>
  </si>
  <si>
    <t>DATOVÉ ROZVODY</t>
  </si>
  <si>
    <t>Rozvaděč RACK 19" 12U 600x600</t>
  </si>
  <si>
    <t>ks</t>
  </si>
  <si>
    <t xml:space="preserve">Ventilační jednotka s termostatem 1 ventilátor     </t>
  </si>
  <si>
    <t>Zásuvková panel 19" 6x230V/16A s přepěťovou ochr.</t>
  </si>
  <si>
    <t>Kabel CYSY 3Cx2,5</t>
  </si>
  <si>
    <t>m</t>
  </si>
  <si>
    <t>Switch Cisco SLM224P (24x10/100, 2x1000, 2xSFP PoE), SLM224P-G5</t>
  </si>
  <si>
    <t>Vodič CYA 10 zelenožlutý</t>
  </si>
  <si>
    <t>Krabice ACIDUR</t>
  </si>
  <si>
    <t xml:space="preserve">Kabel UTP 4x2x0,5 kat.5e </t>
  </si>
  <si>
    <t>Patch panel 19" 1U 24x RJ45 kat.5e</t>
  </si>
  <si>
    <t>Datová zásuvka 2xRJ45 kat.5e design MOSAIC vč.krabice</t>
  </si>
  <si>
    <t>Horizontální organizér 1U</t>
  </si>
  <si>
    <t>Vertikální organizér</t>
  </si>
  <si>
    <t>Rámeček pro zásuvky design MOSAIC-8 modulů</t>
  </si>
  <si>
    <t>Rámeček pro zásuvky design MOSAIC-2 moduly</t>
  </si>
  <si>
    <t>Patch kabel UTP kat.5e 1m šedý</t>
  </si>
  <si>
    <t>Popisný štítek datových zásuvek a panelů</t>
  </si>
  <si>
    <t>Popisný štítek datových kabelů</t>
  </si>
  <si>
    <t>Ukončení kabelu UTP</t>
  </si>
  <si>
    <t>Měření segmentu UTP včetně protokolu</t>
  </si>
  <si>
    <t>Úchyt monitoru na stěnu</t>
  </si>
  <si>
    <t>Konfigurace sítě</t>
  </si>
  <si>
    <t>hod</t>
  </si>
  <si>
    <t>Revize napájení RACK</t>
  </si>
  <si>
    <t>Drobný instalační materiál</t>
  </si>
  <si>
    <t>DATOVÉ ROZVODY celkem</t>
  </si>
  <si>
    <t>KABELOVÉ TRASY</t>
  </si>
  <si>
    <t>Parapetní žlab DLP 150/65 s dvojitým víkem-LEGRAND</t>
  </si>
  <si>
    <t>Spojka parapetního žlabu</t>
  </si>
  <si>
    <t>Vnitřní roh žlabu 150/65</t>
  </si>
  <si>
    <t>Vnější roh žlabu 150/65</t>
  </si>
  <si>
    <t>Plochý roh žlabu 150/65</t>
  </si>
  <si>
    <t>Koncovka žlabu 150/65</t>
  </si>
  <si>
    <t>Kovová stínící přepážka do parapetního žlabu</t>
  </si>
  <si>
    <t>Zemnící klips pro uzeměni přepážky</t>
  </si>
  <si>
    <t>Vodič CYA 4 zelenožlutý</t>
  </si>
  <si>
    <t>Lišta PVC 40/20</t>
  </si>
  <si>
    <t>Trubka ohebná 13mm</t>
  </si>
  <si>
    <t>Hmožděnka 8mm</t>
  </si>
  <si>
    <t>Vrut 4x50</t>
  </si>
  <si>
    <t>Podložka 4/15</t>
  </si>
  <si>
    <t>Vázací pásek 295x3,5</t>
  </si>
  <si>
    <t>Vázací pásek 205x3,5</t>
  </si>
  <si>
    <t xml:space="preserve">Frézování drážky do zdi pro trubku </t>
  </si>
  <si>
    <t>KABELOVÉ TRASY  celkem</t>
  </si>
  <si>
    <t>Dodávky, montáž celkem (bez DPH)</t>
  </si>
  <si>
    <t>Cena bez DPH</t>
  </si>
  <si>
    <t>Dodávky celkem</t>
  </si>
  <si>
    <t>Montáže celkem</t>
  </si>
  <si>
    <t>Doprava materiálu</t>
  </si>
  <si>
    <t>Dokumentace skutečného provedení</t>
  </si>
  <si>
    <t>ozn.stavby:</t>
  </si>
  <si>
    <t>název akce: Učebna anglistiky CN547 - UJEP Ústí n.L.</t>
  </si>
  <si>
    <t>objekt: elektroinstalace</t>
  </si>
  <si>
    <t>Rekapitulace ceny</t>
  </si>
  <si>
    <t>p.č.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</si>
  <si>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</si>
  <si>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</si>
  <si>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</si>
  <si>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</si>
  <si>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</si>
  <si>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</si>
  <si>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</si>
  <si>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</si>
  <si>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</si>
  <si>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</si>
  <si>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</si>
  <si>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</si>
  <si>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</si>
  <si>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</si>
  <si>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hl.III celkem</t>
  </si>
  <si>
    <t>kompletační činnost</t>
  </si>
  <si>
    <t>revize</t>
  </si>
  <si>
    <t>NÁKLADY hl.XI celkem</t>
  </si>
  <si>
    <t>cena bez DPH</t>
  </si>
  <si>
    <t>DPH základní sazba</t>
  </si>
  <si>
    <t>CENA vč.DPH (Kč)</t>
  </si>
  <si>
    <t>Datum: 6.4.2012</t>
  </si>
  <si>
    <t>Vypracoval:</t>
  </si>
  <si>
    <t>Soupis položek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</si>
  <si>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</si>
  <si>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</si>
  <si>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</si>
  <si>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</si>
  <si>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</si>
  <si>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</si>
  <si>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</si>
  <si>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Nh celkem</t>
  </si>
  <si>
    <t>VKP</t>
  </si>
  <si>
    <t>TC</t>
  </si>
  <si>
    <t>kap.</t>
  </si>
  <si>
    <t>Dodávky zařízení</t>
  </si>
  <si>
    <t>Rozvaděč CN547                 ozn.R-CN54</t>
  </si>
  <si>
    <t>součet</t>
  </si>
  <si>
    <t>Materiál elektromontážní</t>
  </si>
  <si>
    <t>jistič LPN 3pól/ch.C/ 25A</t>
  </si>
  <si>
    <t>SESTAVA  přepínač Mosaic 10A/250Vstř řaz.1/6 2modu</t>
  </si>
  <si>
    <t>přepínač Mosaic 10A/250V/2moduly řaz.6       77011</t>
  </si>
  <si>
    <t>deska montážní Mosaic 2moduly                80251</t>
  </si>
  <si>
    <t>rámeček krycí Mosaic 2moduly                 78802</t>
  </si>
  <si>
    <t>SESTAVA  přepínač Mosaic 10A/250Vstř řaz.5 2moduly</t>
  </si>
  <si>
    <t>přepínač Mosaic 10A/250V/1modul řaz.6        77001</t>
  </si>
  <si>
    <t>SESTAVA  zásuvka Mosaic 16A/250Vstř chráněná 2modu</t>
  </si>
  <si>
    <t>zásuvka Mosaic 16A/230V  chráněná 2moduly   S74111</t>
  </si>
  <si>
    <t>SESTAVA  zásuvka Mosaic 16A/250Vstř 2moduly</t>
  </si>
  <si>
    <t>zásuvka Mosaic 16A/250V 2moduly              77140</t>
  </si>
  <si>
    <t>rámeček krycí Mosaic 8moduly                 78818</t>
  </si>
  <si>
    <t>krabice univerzální/přístrojová KU68-1901</t>
  </si>
  <si>
    <t>krabice univerz/rozvodka KU68-1903 vč.KO68 +S66</t>
  </si>
  <si>
    <t>krabice do žlabu LEGRAND 109 17</t>
  </si>
  <si>
    <t>svítidlo "A" - ELKOVO ZC ID T5 235/LOS</t>
  </si>
  <si>
    <t>zářivka lineární T5 pr.16mm/l.1449/35W</t>
  </si>
  <si>
    <t>lišta vkládací LV 24x22</t>
  </si>
  <si>
    <t>lišta vkládací LV 18x13</t>
  </si>
  <si>
    <t>Montážní materiál (sádra, hmožděnky a pod.)</t>
  </si>
  <si>
    <t>kpl</t>
  </si>
  <si>
    <t>vodič CYY 6</t>
  </si>
  <si>
    <t>kabel CYKY 5x4</t>
  </si>
  <si>
    <t>kabel CYKY 3x1,5</t>
  </si>
  <si>
    <t>kabel CYKY 3x2,5</t>
  </si>
  <si>
    <t>Elektromontáže</t>
  </si>
  <si>
    <t>jistič vč.zapojení 3pól/25A</t>
  </si>
  <si>
    <t>spínač zapuštěný vč.zapojení 1pólový/řazení 1</t>
  </si>
  <si>
    <t>přepínač zapuštěný vč.zapojení sériový/řazení 5-5A</t>
  </si>
  <si>
    <t>zásuvka domovní zapuštěná vč.zapojení průběžně</t>
  </si>
  <si>
    <t>krabice přístrojová bez zapojení</t>
  </si>
  <si>
    <t>krabicová rozvodka vč.svorkovn.a zapojení(-KR68)</t>
  </si>
  <si>
    <t>svítidlo zářivkové bytové stropní/2 zdroje</t>
  </si>
  <si>
    <t>lišta vkládací úplná pevně uložená do š.40mm</t>
  </si>
  <si>
    <t>minilišta vkládací pevně uložená do š.20mm</t>
  </si>
  <si>
    <t>vodič Cu(-CY,CYA) pevně uložený do 1x35</t>
  </si>
  <si>
    <t>kabel(-CYKY) pevně uložený do 5x6/7x4/12x1,5</t>
  </si>
  <si>
    <t>kabel(-CYKY) pevně uložený do 3x6/4x4/7x2,5</t>
  </si>
  <si>
    <t>zjištění stávajícího stavu</t>
  </si>
  <si>
    <t>dokumentace skutečného provedení</t>
  </si>
  <si>
    <t>Demontáže</t>
  </si>
  <si>
    <t>poplatek za recyklaci svítidla</t>
  </si>
  <si>
    <t>poplatek za recyklaci světelného zdroje</t>
  </si>
  <si>
    <t>vybour.otvoru ve zdi/cihla/ do pr.60mm/tl.do 0,30m</t>
  </si>
  <si>
    <t>vysekání kapsy/zeď cihla/ do 50x50x50mm</t>
  </si>
  <si>
    <t>vysekání rýhy/zeď cihla/ hl.do 30mm/š.do 70mm</t>
  </si>
  <si>
    <t>Rozpis rozvaděče R-CN54</t>
  </si>
  <si>
    <t>spínač páčkový APN-32-3 3pol 32A na lištu</t>
  </si>
  <si>
    <t>jistič LPN 1pól/ch.C/ 16A</t>
  </si>
  <si>
    <t>proud chránič+jistič 2p/1+N OLFI-16C-N1-030AC</t>
  </si>
  <si>
    <t>svodič 1pól SVM-440-Z 440V/20kA typ2</t>
  </si>
  <si>
    <t>skříň plast do63A VA24B 24M/305x370x95 IP30 nástěn</t>
  </si>
  <si>
    <t>sběrnice hřebenová G1L-1000-12mm2 57vývod vidlice</t>
  </si>
  <si>
    <t xml:space="preserve">Viz samostatny rozpocet - list Rekapitulace+                              </t>
  </si>
  <si>
    <t xml:space="preserve">Viz samostatny rozpocet - list D+M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</si>
</sst>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\ &quot;Kč&quot;"/>
    <numFmt numFmtId="166" formatCode="#,##0.00\ &quot;Kč&quot;"/>
    <numFmt numFmtId="167" formatCode="#\ ###\ ##0;#\ ###\ ##0;"/>
    <numFmt numFmtId="168" formatCode="#\ ###\ ##0.00"/>
    <numFmt numFmtId="169" formatCode="000000000"/>
    <numFmt numFmtId="170" formatCode="#\ ###\ ###"/>
    <numFmt numFmtId="171" formatCode="0.000;0.000;"/>
    <numFmt numFmtId="172" formatCode="0.00;0.00;"/>
    <numFmt numFmtId="173" formatCode="#\ ###\ 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sz val="11"/>
      <color indexed="9"/>
      <name val="Arial CE"/>
      <family val="2"/>
    </font>
    <font>
      <sz val="9"/>
      <name val="Arial CE"/>
      <family val="2"/>
    </font>
    <font>
      <sz val="9"/>
      <color indexed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8"/>
      <name val="Tahoma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 style="medium"/>
      <bottom style="medium"/>
    </border>
    <border>
      <left style="thick"/>
      <right style="medium"/>
      <top style="thick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4" fillId="0" borderId="0" xfId="47" applyFont="1" applyAlignment="1">
      <alignment horizontal="centerContinuous"/>
      <protection/>
    </xf>
    <xf numFmtId="0" fontId="2" fillId="0" borderId="0" xfId="47" applyAlignment="1">
      <alignment horizontal="centerContinuous"/>
      <protection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49" fontId="2" fillId="0" borderId="16" xfId="47" applyNumberFormat="1" applyBorder="1">
      <alignment/>
      <protection/>
    </xf>
    <xf numFmtId="0" fontId="2" fillId="0" borderId="0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>
      <alignment/>
      <protection/>
    </xf>
    <xf numFmtId="0" fontId="2" fillId="0" borderId="21" xfId="47" applyBorder="1">
      <alignment/>
      <protection/>
    </xf>
    <xf numFmtId="0" fontId="2" fillId="0" borderId="22" xfId="47" applyBorder="1">
      <alignment/>
      <protection/>
    </xf>
    <xf numFmtId="0" fontId="2" fillId="0" borderId="23" xfId="47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0" fontId="4" fillId="0" borderId="28" xfId="47" applyFont="1" applyBorder="1" applyAlignment="1">
      <alignment horizontal="centerContinuous" vertical="center"/>
      <protection/>
    </xf>
    <xf numFmtId="0" fontId="13" fillId="0" borderId="28" xfId="47" applyFont="1" applyBorder="1" applyAlignment="1">
      <alignment horizontal="centerContinuous" vertical="center"/>
      <protection/>
    </xf>
    <xf numFmtId="0" fontId="2" fillId="0" borderId="28" xfId="47" applyBorder="1" applyAlignment="1">
      <alignment horizontal="centerContinuous" vertical="center"/>
      <protection/>
    </xf>
    <xf numFmtId="0" fontId="3" fillId="0" borderId="29" xfId="47" applyFont="1" applyBorder="1" applyAlignment="1">
      <alignment horizontal="left"/>
      <protection/>
    </xf>
    <xf numFmtId="0" fontId="2" fillId="0" borderId="30" xfId="47" applyBorder="1" applyAlignment="1">
      <alignment horizontal="left"/>
      <protection/>
    </xf>
    <xf numFmtId="0" fontId="2" fillId="0" borderId="31" xfId="47" applyBorder="1" applyAlignment="1">
      <alignment horizontal="centerContinuous"/>
      <protection/>
    </xf>
    <xf numFmtId="0" fontId="3" fillId="0" borderId="30" xfId="47" applyFont="1" applyBorder="1" applyAlignment="1">
      <alignment horizontal="centerContinuous"/>
      <protection/>
    </xf>
    <xf numFmtId="0" fontId="2" fillId="0" borderId="30" xfId="47" applyBorder="1" applyAlignment="1">
      <alignment horizontal="centerContinuous"/>
      <protection/>
    </xf>
    <xf numFmtId="0" fontId="2" fillId="0" borderId="32" xfId="47" applyBorder="1" applyAlignment="1">
      <alignment horizontal="centerContinuous"/>
      <protection/>
    </xf>
    <xf numFmtId="0" fontId="2" fillId="0" borderId="33" xfId="47" applyBorder="1">
      <alignment/>
      <protection/>
    </xf>
    <xf numFmtId="0" fontId="2" fillId="0" borderId="30" xfId="47" applyBorder="1">
      <alignment/>
      <protection/>
    </xf>
    <xf numFmtId="3" fontId="2" fillId="0" borderId="34" xfId="47" applyNumberFormat="1" applyBorder="1">
      <alignment/>
      <protection/>
    </xf>
    <xf numFmtId="0" fontId="2" fillId="0" borderId="35" xfId="47" applyBorder="1">
      <alignment/>
      <protection/>
    </xf>
    <xf numFmtId="3" fontId="2" fillId="0" borderId="30" xfId="47" applyNumberFormat="1" applyBorder="1">
      <alignment/>
      <protection/>
    </xf>
    <xf numFmtId="0" fontId="2" fillId="0" borderId="34" xfId="47" applyBorder="1">
      <alignment/>
      <protection/>
    </xf>
    <xf numFmtId="3" fontId="2" fillId="0" borderId="36" xfId="47" applyNumberFormat="1" applyBorder="1">
      <alignment/>
      <protection/>
    </xf>
    <xf numFmtId="0" fontId="2" fillId="0" borderId="37" xfId="47" applyBorder="1">
      <alignment/>
      <protection/>
    </xf>
    <xf numFmtId="0" fontId="2" fillId="0" borderId="29" xfId="47" applyBorder="1">
      <alignment/>
      <protection/>
    </xf>
    <xf numFmtId="0" fontId="2" fillId="0" borderId="35" xfId="47" applyFont="1" applyBorder="1">
      <alignment/>
      <protection/>
    </xf>
    <xf numFmtId="3" fontId="2" fillId="0" borderId="26" xfId="47" applyNumberFormat="1" applyBorder="1">
      <alignment/>
      <protection/>
    </xf>
    <xf numFmtId="0" fontId="2" fillId="0" borderId="38" xfId="47" applyBorder="1">
      <alignment/>
      <protection/>
    </xf>
    <xf numFmtId="0" fontId="2" fillId="0" borderId="39" xfId="47" applyBorder="1">
      <alignment/>
      <protection/>
    </xf>
    <xf numFmtId="0" fontId="2" fillId="0" borderId="40" xfId="47" applyBorder="1">
      <alignment/>
      <protection/>
    </xf>
    <xf numFmtId="0" fontId="2" fillId="0" borderId="41" xfId="47" applyBorder="1">
      <alignment/>
      <protection/>
    </xf>
    <xf numFmtId="0" fontId="2" fillId="0" borderId="0" xfId="47" applyBorder="1" applyAlignment="1">
      <alignment horizontal="right"/>
      <protection/>
    </xf>
    <xf numFmtId="0" fontId="2" fillId="0" borderId="22" xfId="47" applyNumberFormat="1" applyBorder="1" applyAlignment="1">
      <alignment horizontal="right"/>
      <protection/>
    </xf>
    <xf numFmtId="4" fontId="2" fillId="0" borderId="25" xfId="47" applyNumberFormat="1" applyBorder="1">
      <alignment/>
      <protection/>
    </xf>
    <xf numFmtId="4" fontId="2" fillId="0" borderId="0" xfId="47" applyNumberFormat="1">
      <alignment/>
      <protection/>
    </xf>
    <xf numFmtId="0" fontId="13" fillId="0" borderId="42" xfId="47" applyFont="1" applyBorder="1">
      <alignment/>
      <protection/>
    </xf>
    <xf numFmtId="0" fontId="13" fillId="0" borderId="43" xfId="47" applyFont="1" applyBorder="1">
      <alignment/>
      <protection/>
    </xf>
    <xf numFmtId="0" fontId="13" fillId="0" borderId="44" xfId="47" applyFont="1" applyBorder="1">
      <alignment/>
      <protection/>
    </xf>
    <xf numFmtId="4" fontId="13" fillId="0" borderId="43" xfId="47" applyNumberFormat="1" applyFont="1" applyBorder="1">
      <alignment/>
      <protection/>
    </xf>
    <xf numFmtId="0" fontId="13" fillId="0" borderId="45" xfId="47" applyFont="1" applyBorder="1">
      <alignment/>
      <protection/>
    </xf>
    <xf numFmtId="0" fontId="13" fillId="0" borderId="0" xfId="47" applyFont="1">
      <alignment/>
      <protection/>
    </xf>
    <xf numFmtId="0" fontId="2" fillId="0" borderId="0" xfId="47" applyAlignment="1">
      <alignment/>
      <protection/>
    </xf>
    <xf numFmtId="0" fontId="2" fillId="0" borderId="0" xfId="47" applyAlignment="1">
      <alignment vertical="justify"/>
      <protection/>
    </xf>
    <xf numFmtId="0" fontId="14" fillId="0" borderId="22" xfId="0" applyFont="1" applyBorder="1" applyAlignment="1">
      <alignment/>
    </xf>
    <xf numFmtId="0" fontId="2" fillId="0" borderId="0" xfId="46">
      <alignment/>
      <protection/>
    </xf>
    <xf numFmtId="0" fontId="2" fillId="0" borderId="10" xfId="46" applyBorder="1">
      <alignment/>
      <protection/>
    </xf>
    <xf numFmtId="0" fontId="2" fillId="0" borderId="12" xfId="46" applyBorder="1">
      <alignment/>
      <protection/>
    </xf>
    <xf numFmtId="49" fontId="2" fillId="0" borderId="13" xfId="46" applyNumberFormat="1" applyBorder="1">
      <alignment/>
      <protection/>
    </xf>
    <xf numFmtId="0" fontId="2" fillId="0" borderId="13" xfId="46" applyBorder="1">
      <alignment/>
      <protection/>
    </xf>
    <xf numFmtId="0" fontId="2" fillId="0" borderId="46" xfId="46" applyBorder="1">
      <alignment/>
      <protection/>
    </xf>
    <xf numFmtId="0" fontId="2" fillId="0" borderId="47" xfId="46" applyBorder="1">
      <alignment/>
      <protection/>
    </xf>
    <xf numFmtId="49" fontId="2" fillId="0" borderId="48" xfId="46" applyNumberFormat="1" applyBorder="1">
      <alignment/>
      <protection/>
    </xf>
    <xf numFmtId="0" fontId="2" fillId="0" borderId="48" xfId="46" applyBorder="1">
      <alignment/>
      <protection/>
    </xf>
    <xf numFmtId="0" fontId="4" fillId="0" borderId="0" xfId="46" applyFont="1" applyAlignment="1">
      <alignment horizontal="centerContinuous"/>
      <protection/>
    </xf>
    <xf numFmtId="0" fontId="3" fillId="0" borderId="0" xfId="46" applyFont="1">
      <alignment/>
      <protection/>
    </xf>
    <xf numFmtId="0" fontId="3" fillId="0" borderId="49" xfId="46" applyFont="1" applyBorder="1">
      <alignment/>
      <protection/>
    </xf>
    <xf numFmtId="4" fontId="7" fillId="0" borderId="0" xfId="46" applyNumberFormat="1" applyFont="1">
      <alignment/>
      <protection/>
    </xf>
    <xf numFmtId="0" fontId="2" fillId="0" borderId="14" xfId="46" applyBorder="1">
      <alignment/>
      <protection/>
    </xf>
    <xf numFmtId="0" fontId="2" fillId="0" borderId="0" xfId="46" applyBorder="1">
      <alignment/>
      <protection/>
    </xf>
    <xf numFmtId="49" fontId="7" fillId="0" borderId="0" xfId="46" applyNumberFormat="1" applyFont="1" applyBorder="1">
      <alignment/>
      <protection/>
    </xf>
    <xf numFmtId="0" fontId="7" fillId="0" borderId="0" xfId="46" applyFont="1" applyBorder="1">
      <alignment/>
      <protection/>
    </xf>
    <xf numFmtId="4" fontId="11" fillId="0" borderId="0" xfId="46" applyNumberFormat="1" applyFont="1" applyBorder="1">
      <alignment/>
      <protection/>
    </xf>
    <xf numFmtId="0" fontId="3" fillId="0" borderId="0" xfId="46" applyFont="1" applyBorder="1">
      <alignment/>
      <protection/>
    </xf>
    <xf numFmtId="4" fontId="12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2" fontId="3" fillId="0" borderId="0" xfId="46" applyNumberFormat="1" applyFont="1">
      <alignment/>
      <protection/>
    </xf>
    <xf numFmtId="0" fontId="3" fillId="0" borderId="0" xfId="46" applyFont="1" applyAlignment="1">
      <alignment horizontal="center"/>
      <protection/>
    </xf>
    <xf numFmtId="4" fontId="10" fillId="0" borderId="0" xfId="46" applyNumberFormat="1" applyFont="1">
      <alignment/>
      <protection/>
    </xf>
    <xf numFmtId="4" fontId="10" fillId="0" borderId="0" xfId="46" applyNumberFormat="1" applyFont="1" applyAlignment="1">
      <alignment horizontal="right"/>
      <protection/>
    </xf>
    <xf numFmtId="4" fontId="2" fillId="0" borderId="0" xfId="46" applyNumberFormat="1">
      <alignment/>
      <protection/>
    </xf>
    <xf numFmtId="3" fontId="2" fillId="0" borderId="0" xfId="46" applyNumberFormat="1">
      <alignment/>
      <protection/>
    </xf>
    <xf numFmtId="3" fontId="7" fillId="0" borderId="0" xfId="46" applyNumberFormat="1" applyFont="1">
      <alignment/>
      <protection/>
    </xf>
    <xf numFmtId="14" fontId="11" fillId="0" borderId="45" xfId="46" applyNumberFormat="1" applyFont="1" applyBorder="1">
      <alignment/>
      <protection/>
    </xf>
    <xf numFmtId="4" fontId="12" fillId="0" borderId="0" xfId="46" applyNumberFormat="1" applyFont="1" applyFill="1" applyBorder="1">
      <alignment/>
      <protection/>
    </xf>
    <xf numFmtId="4" fontId="11" fillId="0" borderId="0" xfId="46" applyNumberFormat="1" applyFont="1" applyFill="1" applyBorder="1">
      <alignment/>
      <protection/>
    </xf>
    <xf numFmtId="0" fontId="2" fillId="0" borderId="0" xfId="46">
      <alignment/>
      <protection/>
    </xf>
    <xf numFmtId="0" fontId="2" fillId="0" borderId="10" xfId="46" applyBorder="1">
      <alignment/>
      <protection/>
    </xf>
    <xf numFmtId="0" fontId="2" fillId="0" borderId="12" xfId="46" applyBorder="1">
      <alignment/>
      <protection/>
    </xf>
    <xf numFmtId="49" fontId="2" fillId="0" borderId="13" xfId="46" applyNumberFormat="1" applyBorder="1">
      <alignment/>
      <protection/>
    </xf>
    <xf numFmtId="0" fontId="2" fillId="0" borderId="13" xfId="46" applyBorder="1">
      <alignment/>
      <protection/>
    </xf>
    <xf numFmtId="2" fontId="2" fillId="0" borderId="12" xfId="46" applyNumberFormat="1" applyBorder="1">
      <alignment/>
      <protection/>
    </xf>
    <xf numFmtId="49" fontId="2" fillId="0" borderId="14" xfId="46" applyNumberFormat="1" applyBorder="1">
      <alignment/>
      <protection/>
    </xf>
    <xf numFmtId="0" fontId="2" fillId="0" borderId="46" xfId="46" applyBorder="1">
      <alignment/>
      <protection/>
    </xf>
    <xf numFmtId="0" fontId="2" fillId="0" borderId="47" xfId="46" applyBorder="1">
      <alignment/>
      <protection/>
    </xf>
    <xf numFmtId="49" fontId="2" fillId="0" borderId="48" xfId="46" applyNumberFormat="1" applyBorder="1">
      <alignment/>
      <protection/>
    </xf>
    <xf numFmtId="0" fontId="2" fillId="0" borderId="48" xfId="46" applyBorder="1">
      <alignment/>
      <protection/>
    </xf>
    <xf numFmtId="2" fontId="2" fillId="0" borderId="47" xfId="46" applyNumberFormat="1" applyBorder="1">
      <alignment/>
      <protection/>
    </xf>
    <xf numFmtId="49" fontId="2" fillId="0" borderId="45" xfId="46" applyNumberFormat="1" applyBorder="1">
      <alignment/>
      <protection/>
    </xf>
    <xf numFmtId="0" fontId="4" fillId="0" borderId="0" xfId="46" applyFont="1" applyAlignment="1">
      <alignment horizontal="centerContinuous"/>
      <protection/>
    </xf>
    <xf numFmtId="2" fontId="4" fillId="0" borderId="0" xfId="46" applyNumberFormat="1" applyFont="1" applyAlignment="1">
      <alignment horizontal="centerContinuous"/>
      <protection/>
    </xf>
    <xf numFmtId="49" fontId="2" fillId="0" borderId="0" xfId="46" applyNumberFormat="1">
      <alignment/>
      <protection/>
    </xf>
    <xf numFmtId="0" fontId="3" fillId="0" borderId="0" xfId="46" applyFont="1">
      <alignment/>
      <protection/>
    </xf>
    <xf numFmtId="2" fontId="3" fillId="0" borderId="0" xfId="46" applyNumberFormat="1" applyFont="1">
      <alignment/>
      <protection/>
    </xf>
    <xf numFmtId="0" fontId="3" fillId="0" borderId="49" xfId="46" applyFont="1" applyBorder="1">
      <alignment/>
      <protection/>
    </xf>
    <xf numFmtId="2" fontId="3" fillId="0" borderId="49" xfId="46" applyNumberFormat="1" applyFont="1" applyBorder="1" applyAlignment="1">
      <alignment horizontal="right"/>
      <protection/>
    </xf>
    <xf numFmtId="0" fontId="3" fillId="0" borderId="49" xfId="46" applyFont="1" applyBorder="1" applyAlignment="1">
      <alignment horizontal="right"/>
      <protection/>
    </xf>
    <xf numFmtId="0" fontId="5" fillId="0" borderId="0" xfId="46" applyFont="1" applyBorder="1">
      <alignment/>
      <protection/>
    </xf>
    <xf numFmtId="2" fontId="5" fillId="0" borderId="0" xfId="46" applyNumberFormat="1" applyFont="1" applyBorder="1">
      <alignment/>
      <protection/>
    </xf>
    <xf numFmtId="49" fontId="6" fillId="0" borderId="0" xfId="46" applyNumberFormat="1" applyFont="1">
      <alignment/>
      <protection/>
    </xf>
    <xf numFmtId="0" fontId="7" fillId="0" borderId="0" xfId="46" applyFont="1">
      <alignment/>
      <protection/>
    </xf>
    <xf numFmtId="49" fontId="7" fillId="0" borderId="0" xfId="46" applyNumberFormat="1" applyFont="1">
      <alignment/>
      <protection/>
    </xf>
    <xf numFmtId="2" fontId="7" fillId="0" borderId="0" xfId="46" applyNumberFormat="1" applyFont="1">
      <alignment/>
      <protection/>
    </xf>
    <xf numFmtId="49" fontId="8" fillId="0" borderId="0" xfId="46" applyNumberFormat="1" applyFont="1">
      <alignment/>
      <protection/>
    </xf>
    <xf numFmtId="4" fontId="7" fillId="0" borderId="0" xfId="46" applyNumberFormat="1" applyFont="1">
      <alignment/>
      <protection/>
    </xf>
    <xf numFmtId="164" fontId="7" fillId="0" borderId="0" xfId="46" applyNumberFormat="1" applyFont="1">
      <alignment/>
      <protection/>
    </xf>
    <xf numFmtId="0" fontId="2" fillId="0" borderId="0" xfId="46" applyBorder="1">
      <alignment/>
      <protection/>
    </xf>
    <xf numFmtId="14" fontId="2" fillId="0" borderId="47" xfId="46" applyNumberFormat="1" applyBorder="1">
      <alignment/>
      <protection/>
    </xf>
    <xf numFmtId="0" fontId="9" fillId="33" borderId="0" xfId="46" applyFont="1" applyFill="1">
      <alignment/>
      <protection/>
    </xf>
    <xf numFmtId="0" fontId="3" fillId="33" borderId="0" xfId="46" applyFont="1" applyFill="1">
      <alignment/>
      <protection/>
    </xf>
    <xf numFmtId="0" fontId="2" fillId="33" borderId="0" xfId="46" applyFill="1">
      <alignment/>
      <protection/>
    </xf>
    <xf numFmtId="2" fontId="9" fillId="33" borderId="0" xfId="46" applyNumberFormat="1" applyFont="1" applyFill="1">
      <alignment/>
      <protection/>
    </xf>
    <xf numFmtId="4" fontId="9" fillId="33" borderId="0" xfId="46" applyNumberFormat="1" applyFont="1" applyFill="1">
      <alignment/>
      <protection/>
    </xf>
    <xf numFmtId="4" fontId="10" fillId="33" borderId="0" xfId="46" applyNumberFormat="1" applyFont="1" applyFill="1">
      <alignment/>
      <protection/>
    </xf>
    <xf numFmtId="164" fontId="10" fillId="33" borderId="0" xfId="46" applyNumberFormat="1" applyFont="1" applyFill="1">
      <alignment/>
      <protection/>
    </xf>
    <xf numFmtId="49" fontId="9" fillId="33" borderId="0" xfId="46" applyNumberFormat="1" applyFont="1" applyFill="1">
      <alignment/>
      <protection/>
    </xf>
    <xf numFmtId="49" fontId="2" fillId="0" borderId="0" xfId="46" applyNumberFormat="1" applyBorder="1">
      <alignment/>
      <protection/>
    </xf>
    <xf numFmtId="2" fontId="2" fillId="0" borderId="0" xfId="46" applyNumberFormat="1" applyBorder="1">
      <alignment/>
      <protection/>
    </xf>
    <xf numFmtId="14" fontId="2" fillId="0" borderId="0" xfId="46" applyNumberFormat="1" applyBorder="1">
      <alignment/>
      <protection/>
    </xf>
    <xf numFmtId="0" fontId="9" fillId="13" borderId="0" xfId="46" applyFont="1" applyFill="1">
      <alignment/>
      <protection/>
    </xf>
    <xf numFmtId="0" fontId="3" fillId="13" borderId="0" xfId="46" applyFont="1" applyFill="1">
      <alignment/>
      <protection/>
    </xf>
    <xf numFmtId="0" fontId="2" fillId="13" borderId="0" xfId="46" applyFill="1">
      <alignment/>
      <protection/>
    </xf>
    <xf numFmtId="2" fontId="9" fillId="13" borderId="0" xfId="46" applyNumberFormat="1" applyFont="1" applyFill="1">
      <alignment/>
      <protection/>
    </xf>
    <xf numFmtId="4" fontId="9" fillId="13" borderId="0" xfId="46" applyNumberFormat="1" applyFont="1" applyFill="1">
      <alignment/>
      <protection/>
    </xf>
    <xf numFmtId="4" fontId="10" fillId="13" borderId="0" xfId="46" applyNumberFormat="1" applyFont="1" applyFill="1">
      <alignment/>
      <protection/>
    </xf>
    <xf numFmtId="164" fontId="10" fillId="13" borderId="0" xfId="46" applyNumberFormat="1" applyFont="1" applyFill="1">
      <alignment/>
      <protection/>
    </xf>
    <xf numFmtId="49" fontId="9" fillId="13" borderId="0" xfId="46" applyNumberFormat="1" applyFont="1" applyFill="1">
      <alignment/>
      <protection/>
    </xf>
    <xf numFmtId="4" fontId="7" fillId="0" borderId="0" xfId="46" applyNumberFormat="1" applyFont="1" applyFill="1">
      <alignment/>
      <protection/>
    </xf>
    <xf numFmtId="0" fontId="2" fillId="0" borderId="0" xfId="46" applyFill="1" applyBorder="1">
      <alignment/>
      <protection/>
    </xf>
    <xf numFmtId="49" fontId="2" fillId="0" borderId="0" xfId="46" applyNumberFormat="1" applyFill="1" applyBorder="1">
      <alignment/>
      <protection/>
    </xf>
    <xf numFmtId="2" fontId="2" fillId="0" borderId="0" xfId="46" applyNumberFormat="1" applyFill="1" applyBorder="1">
      <alignment/>
      <protection/>
    </xf>
    <xf numFmtId="0" fontId="2" fillId="0" borderId="50" xfId="46" applyFill="1" applyBorder="1">
      <alignment/>
      <protection/>
    </xf>
    <xf numFmtId="0" fontId="2" fillId="0" borderId="51" xfId="46" applyFill="1" applyBorder="1">
      <alignment/>
      <protection/>
    </xf>
    <xf numFmtId="0" fontId="10" fillId="34" borderId="0" xfId="46" applyFont="1" applyFill="1">
      <alignment/>
      <protection/>
    </xf>
    <xf numFmtId="0" fontId="1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6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4" xfId="0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30" xfId="0" applyBorder="1" applyAlignment="1">
      <alignment/>
    </xf>
    <xf numFmtId="0" fontId="17" fillId="0" borderId="30" xfId="0" applyFont="1" applyBorder="1" applyAlignment="1">
      <alignment/>
    </xf>
    <xf numFmtId="0" fontId="0" fillId="0" borderId="31" xfId="0" applyBorder="1" applyAlignment="1">
      <alignment/>
    </xf>
    <xf numFmtId="0" fontId="18" fillId="0" borderId="52" xfId="0" applyFont="1" applyFill="1" applyBorder="1" applyAlignment="1">
      <alignment/>
    </xf>
    <xf numFmtId="0" fontId="19" fillId="0" borderId="52" xfId="0" applyFont="1" applyFill="1" applyBorder="1" applyAlignment="1">
      <alignment horizontal="center"/>
    </xf>
    <xf numFmtId="165" fontId="19" fillId="0" borderId="52" xfId="0" applyNumberFormat="1" applyFont="1" applyFill="1" applyBorder="1" applyAlignment="1">
      <alignment horizontal="center"/>
    </xf>
    <xf numFmtId="165" fontId="19" fillId="0" borderId="53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Fill="1" applyBorder="1" applyAlignment="1">
      <alignment horizontal="left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166" fontId="0" fillId="0" borderId="55" xfId="0" applyNumberFormat="1" applyBorder="1" applyAlignment="1">
      <alignment/>
    </xf>
    <xf numFmtId="165" fontId="0" fillId="0" borderId="57" xfId="0" applyNumberFormat="1" applyBorder="1" applyAlignment="1">
      <alignment/>
    </xf>
    <xf numFmtId="0" fontId="0" fillId="0" borderId="54" xfId="0" applyBorder="1" applyAlignment="1">
      <alignment horizontal="justify" wrapText="1"/>
    </xf>
    <xf numFmtId="3" fontId="0" fillId="0" borderId="54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166" fontId="0" fillId="0" borderId="54" xfId="0" applyNumberFormat="1" applyBorder="1" applyAlignment="1">
      <alignment/>
    </xf>
    <xf numFmtId="0" fontId="16" fillId="0" borderId="55" xfId="0" applyFont="1" applyFill="1" applyBorder="1" applyAlignment="1">
      <alignment horizontal="left" wrapText="1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166" fontId="16" fillId="0" borderId="5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54" xfId="0" applyBorder="1" applyAlignment="1">
      <alignment/>
    </xf>
    <xf numFmtId="0" fontId="16" fillId="0" borderId="54" xfId="0" applyFont="1" applyBorder="1" applyAlignment="1">
      <alignment wrapText="1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66" fontId="16" fillId="0" borderId="54" xfId="0" applyNumberFormat="1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61" xfId="0" applyFont="1" applyBorder="1" applyAlignment="1">
      <alignment/>
    </xf>
    <xf numFmtId="166" fontId="16" fillId="0" borderId="61" xfId="0" applyNumberFormat="1" applyFont="1" applyBorder="1" applyAlignment="1">
      <alignment/>
    </xf>
    <xf numFmtId="0" fontId="16" fillId="0" borderId="52" xfId="0" applyFont="1" applyBorder="1" applyAlignment="1">
      <alignment horizontal="center"/>
    </xf>
    <xf numFmtId="0" fontId="18" fillId="0" borderId="52" xfId="0" applyFont="1" applyBorder="1" applyAlignment="1">
      <alignment/>
    </xf>
    <xf numFmtId="0" fontId="16" fillId="0" borderId="53" xfId="0" applyFont="1" applyBorder="1" applyAlignment="1">
      <alignment horizontal="center"/>
    </xf>
    <xf numFmtId="166" fontId="16" fillId="0" borderId="52" xfId="0" applyNumberFormat="1" applyFont="1" applyBorder="1" applyAlignment="1">
      <alignment/>
    </xf>
    <xf numFmtId="165" fontId="18" fillId="0" borderId="53" xfId="0" applyNumberFormat="1" applyFont="1" applyBorder="1" applyAlignment="1">
      <alignment/>
    </xf>
    <xf numFmtId="165" fontId="16" fillId="0" borderId="53" xfId="0" applyNumberFormat="1" applyFont="1" applyBorder="1" applyAlignment="1">
      <alignment/>
    </xf>
    <xf numFmtId="0" fontId="16" fillId="0" borderId="55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166" fontId="16" fillId="0" borderId="55" xfId="0" applyNumberFormat="1" applyFont="1" applyBorder="1" applyAlignment="1">
      <alignment/>
    </xf>
    <xf numFmtId="165" fontId="16" fillId="0" borderId="59" xfId="0" applyNumberFormat="1" applyFont="1" applyBorder="1" applyAlignment="1">
      <alignment/>
    </xf>
    <xf numFmtId="0" fontId="16" fillId="0" borderId="62" xfId="0" applyFont="1" applyBorder="1" applyAlignment="1">
      <alignment horizontal="center"/>
    </xf>
    <xf numFmtId="165" fontId="16" fillId="0" borderId="52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165" fontId="16" fillId="0" borderId="26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right"/>
    </xf>
    <xf numFmtId="165" fontId="14" fillId="0" borderId="26" xfId="0" applyNumberFormat="1" applyFont="1" applyBorder="1" applyAlignment="1">
      <alignment/>
    </xf>
    <xf numFmtId="165" fontId="14" fillId="0" borderId="5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34" xfId="0" applyFont="1" applyBorder="1" applyAlignment="1">
      <alignment/>
    </xf>
    <xf numFmtId="0" fontId="18" fillId="0" borderId="63" xfId="0" applyFont="1" applyFill="1" applyBorder="1" applyAlignment="1">
      <alignment horizontal="left"/>
    </xf>
    <xf numFmtId="166" fontId="18" fillId="0" borderId="63" xfId="0" applyNumberFormat="1" applyFont="1" applyFill="1" applyBorder="1" applyAlignment="1">
      <alignment horizontal="right"/>
    </xf>
    <xf numFmtId="0" fontId="18" fillId="0" borderId="55" xfId="0" applyFont="1" applyBorder="1" applyAlignment="1">
      <alignment/>
    </xf>
    <xf numFmtId="0" fontId="18" fillId="0" borderId="54" xfId="0" applyFont="1" applyBorder="1" applyAlignment="1">
      <alignment/>
    </xf>
    <xf numFmtId="166" fontId="18" fillId="0" borderId="54" xfId="0" applyNumberFormat="1" applyFont="1" applyFill="1" applyBorder="1" applyAlignment="1">
      <alignment horizontal="right"/>
    </xf>
    <xf numFmtId="0" fontId="18" fillId="0" borderId="64" xfId="0" applyFont="1" applyBorder="1" applyAlignment="1">
      <alignment/>
    </xf>
    <xf numFmtId="166" fontId="18" fillId="0" borderId="64" xfId="0" applyNumberFormat="1" applyFont="1" applyFill="1" applyBorder="1" applyAlignment="1">
      <alignment horizontal="right"/>
    </xf>
    <xf numFmtId="0" fontId="14" fillId="0" borderId="26" xfId="0" applyFont="1" applyBorder="1" applyAlignment="1">
      <alignment/>
    </xf>
    <xf numFmtId="166" fontId="14" fillId="0" borderId="5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 quotePrefix="1">
      <alignment/>
    </xf>
    <xf numFmtId="2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4" fillId="35" borderId="65" xfId="0" applyFont="1" applyFill="1" applyBorder="1" applyAlignment="1">
      <alignment vertical="center"/>
    </xf>
    <xf numFmtId="0" fontId="24" fillId="35" borderId="39" xfId="0" applyFont="1" applyFill="1" applyBorder="1" applyAlignment="1">
      <alignment vertical="center"/>
    </xf>
    <xf numFmtId="2" fontId="24" fillId="35" borderId="39" xfId="0" applyNumberFormat="1" applyFont="1" applyFill="1" applyBorder="1" applyAlignment="1">
      <alignment vertical="center"/>
    </xf>
    <xf numFmtId="167" fontId="24" fillId="35" borderId="39" xfId="0" applyNumberFormat="1" applyFont="1" applyFill="1" applyBorder="1" applyAlignment="1">
      <alignment vertical="center"/>
    </xf>
    <xf numFmtId="168" fontId="24" fillId="35" borderId="6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67" xfId="0" applyFont="1" applyBorder="1" applyAlignment="1">
      <alignment horizontal="right"/>
    </xf>
    <xf numFmtId="0" fontId="22" fillId="0" borderId="68" xfId="0" applyFont="1" applyBorder="1" applyAlignment="1">
      <alignment horizontal="right"/>
    </xf>
    <xf numFmtId="2" fontId="22" fillId="0" borderId="68" xfId="0" applyNumberFormat="1" applyFont="1" applyBorder="1" applyAlignment="1">
      <alignment horizontal="right"/>
    </xf>
    <xf numFmtId="167" fontId="22" fillId="0" borderId="68" xfId="0" applyNumberFormat="1" applyFont="1" applyBorder="1" applyAlignment="1">
      <alignment horizontal="right"/>
    </xf>
    <xf numFmtId="168" fontId="22" fillId="0" borderId="69" xfId="0" applyNumberFormat="1" applyFont="1" applyBorder="1" applyAlignment="1">
      <alignment horizontal="right"/>
    </xf>
    <xf numFmtId="0" fontId="22" fillId="0" borderId="70" xfId="0" applyFont="1" applyBorder="1" applyAlignment="1">
      <alignment/>
    </xf>
    <xf numFmtId="49" fontId="22" fillId="0" borderId="58" xfId="0" applyNumberFormat="1" applyFont="1" applyBorder="1" applyAlignment="1">
      <alignment/>
    </xf>
    <xf numFmtId="2" fontId="22" fillId="0" borderId="71" xfId="0" applyNumberFormat="1" applyFont="1" applyBorder="1" applyAlignment="1">
      <alignment/>
    </xf>
    <xf numFmtId="167" fontId="22" fillId="0" borderId="71" xfId="0" applyNumberFormat="1" applyFont="1" applyBorder="1" applyAlignment="1">
      <alignment/>
    </xf>
    <xf numFmtId="168" fontId="22" fillId="0" borderId="72" xfId="0" applyNumberFormat="1" applyFont="1" applyBorder="1" applyAlignment="1">
      <alignment/>
    </xf>
    <xf numFmtId="0" fontId="22" fillId="0" borderId="73" xfId="0" applyFont="1" applyBorder="1" applyAlignment="1">
      <alignment/>
    </xf>
    <xf numFmtId="49" fontId="22" fillId="0" borderId="74" xfId="0" applyNumberFormat="1" applyFont="1" applyBorder="1" applyAlignment="1">
      <alignment/>
    </xf>
    <xf numFmtId="2" fontId="22" fillId="0" borderId="75" xfId="0" applyNumberFormat="1" applyFont="1" applyBorder="1" applyAlignment="1">
      <alignment/>
    </xf>
    <xf numFmtId="167" fontId="22" fillId="0" borderId="75" xfId="0" applyNumberFormat="1" applyFont="1" applyBorder="1" applyAlignment="1">
      <alignment/>
    </xf>
    <xf numFmtId="168" fontId="22" fillId="0" borderId="76" xfId="0" applyNumberFormat="1" applyFont="1" applyBorder="1" applyAlignment="1">
      <alignment/>
    </xf>
    <xf numFmtId="0" fontId="22" fillId="35" borderId="65" xfId="0" applyFont="1" applyFill="1" applyBorder="1" applyAlignment="1">
      <alignment/>
    </xf>
    <xf numFmtId="49" fontId="22" fillId="35" borderId="39" xfId="0" applyNumberFormat="1" applyFont="1" applyFill="1" applyBorder="1" applyAlignment="1">
      <alignment/>
    </xf>
    <xf numFmtId="2" fontId="22" fillId="35" borderId="39" xfId="0" applyNumberFormat="1" applyFont="1" applyFill="1" applyBorder="1" applyAlignment="1">
      <alignment/>
    </xf>
    <xf numFmtId="167" fontId="22" fillId="35" borderId="39" xfId="0" applyNumberFormat="1" applyFont="1" applyFill="1" applyBorder="1" applyAlignment="1">
      <alignment/>
    </xf>
    <xf numFmtId="168" fontId="22" fillId="35" borderId="66" xfId="0" applyNumberFormat="1" applyFont="1" applyFill="1" applyBorder="1" applyAlignment="1">
      <alignment/>
    </xf>
    <xf numFmtId="0" fontId="22" fillId="0" borderId="77" xfId="0" applyFont="1" applyBorder="1" applyAlignment="1">
      <alignment/>
    </xf>
    <xf numFmtId="49" fontId="22" fillId="0" borderId="56" xfId="0" applyNumberFormat="1" applyFont="1" applyBorder="1" applyAlignment="1">
      <alignment/>
    </xf>
    <xf numFmtId="2" fontId="22" fillId="0" borderId="78" xfId="0" applyNumberFormat="1" applyFont="1" applyBorder="1" applyAlignment="1">
      <alignment/>
    </xf>
    <xf numFmtId="167" fontId="22" fillId="0" borderId="78" xfId="0" applyNumberFormat="1" applyFont="1" applyBorder="1" applyAlignment="1">
      <alignment/>
    </xf>
    <xf numFmtId="168" fontId="22" fillId="0" borderId="79" xfId="0" applyNumberFormat="1" applyFont="1" applyBorder="1" applyAlignment="1">
      <alignment/>
    </xf>
    <xf numFmtId="0" fontId="23" fillId="0" borderId="50" xfId="0" applyFont="1" applyBorder="1" applyAlignment="1">
      <alignment/>
    </xf>
    <xf numFmtId="49" fontId="23" fillId="0" borderId="80" xfId="0" applyNumberFormat="1" applyFont="1" applyBorder="1" applyAlignment="1">
      <alignment/>
    </xf>
    <xf numFmtId="2" fontId="23" fillId="0" borderId="80" xfId="0" applyNumberFormat="1" applyFont="1" applyBorder="1" applyAlignment="1">
      <alignment/>
    </xf>
    <xf numFmtId="167" fontId="23" fillId="0" borderId="80" xfId="0" applyNumberFormat="1" applyFont="1" applyBorder="1" applyAlignment="1">
      <alignment/>
    </xf>
    <xf numFmtId="168" fontId="23" fillId="0" borderId="8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5" borderId="0" xfId="0" applyFont="1" applyFill="1" applyAlignment="1">
      <alignment vertical="center"/>
    </xf>
    <xf numFmtId="0" fontId="24" fillId="35" borderId="0" xfId="0" applyFont="1" applyFill="1" applyAlignment="1">
      <alignment horizontal="center" vertical="center"/>
    </xf>
    <xf numFmtId="0" fontId="22" fillId="0" borderId="67" xfId="0" applyFont="1" applyBorder="1" applyAlignment="1">
      <alignment/>
    </xf>
    <xf numFmtId="169" fontId="22" fillId="0" borderId="68" xfId="0" applyNumberFormat="1" applyFont="1" applyBorder="1" applyAlignment="1">
      <alignment/>
    </xf>
    <xf numFmtId="0" fontId="22" fillId="0" borderId="68" xfId="0" applyFont="1" applyBorder="1" applyAlignment="1">
      <alignment/>
    </xf>
    <xf numFmtId="2" fontId="22" fillId="0" borderId="68" xfId="0" applyNumberFormat="1" applyFont="1" applyBorder="1" applyAlignment="1">
      <alignment/>
    </xf>
    <xf numFmtId="170" fontId="22" fillId="0" borderId="68" xfId="0" applyNumberFormat="1" applyFont="1" applyBorder="1" applyAlignment="1">
      <alignment/>
    </xf>
    <xf numFmtId="171" fontId="22" fillId="0" borderId="68" xfId="0" applyNumberFormat="1" applyFont="1" applyBorder="1" applyAlignment="1">
      <alignment/>
    </xf>
    <xf numFmtId="172" fontId="22" fillId="0" borderId="69" xfId="0" applyNumberFormat="1" applyFont="1" applyBorder="1" applyAlignment="1">
      <alignment/>
    </xf>
    <xf numFmtId="0" fontId="22" fillId="0" borderId="68" xfId="0" applyFont="1" applyBorder="1" applyAlignment="1">
      <alignment horizontal="center"/>
    </xf>
    <xf numFmtId="0" fontId="25" fillId="0" borderId="82" xfId="0" applyFont="1" applyBorder="1" applyAlignment="1">
      <alignment/>
    </xf>
    <xf numFmtId="16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1" fontId="25" fillId="0" borderId="0" xfId="0" applyNumberFormat="1" applyFont="1" applyBorder="1" applyAlignment="1">
      <alignment/>
    </xf>
    <xf numFmtId="172" fontId="25" fillId="0" borderId="83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84" xfId="0" applyFont="1" applyBorder="1" applyAlignment="1">
      <alignment/>
    </xf>
    <xf numFmtId="169" fontId="22" fillId="0" borderId="85" xfId="0" applyNumberFormat="1" applyFont="1" applyBorder="1" applyAlignment="1">
      <alignment/>
    </xf>
    <xf numFmtId="49" fontId="22" fillId="0" borderId="85" xfId="0" applyNumberFormat="1" applyFont="1" applyBorder="1" applyAlignment="1">
      <alignment/>
    </xf>
    <xf numFmtId="2" fontId="22" fillId="0" borderId="85" xfId="0" applyNumberFormat="1" applyFont="1" applyBorder="1" applyAlignment="1">
      <alignment/>
    </xf>
    <xf numFmtId="170" fontId="22" fillId="0" borderId="85" xfId="0" applyNumberFormat="1" applyFont="1" applyBorder="1" applyAlignment="1">
      <alignment/>
    </xf>
    <xf numFmtId="171" fontId="22" fillId="0" borderId="85" xfId="0" applyNumberFormat="1" applyFont="1" applyBorder="1" applyAlignment="1">
      <alignment/>
    </xf>
    <xf numFmtId="172" fontId="22" fillId="0" borderId="86" xfId="0" applyNumberFormat="1" applyFont="1" applyBorder="1" applyAlignment="1">
      <alignment/>
    </xf>
    <xf numFmtId="49" fontId="22" fillId="0" borderId="85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3" fillId="35" borderId="82" xfId="0" applyFont="1" applyFill="1" applyBorder="1" applyAlignment="1">
      <alignment/>
    </xf>
    <xf numFmtId="169" fontId="23" fillId="35" borderId="0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/>
    </xf>
    <xf numFmtId="2" fontId="23" fillId="35" borderId="0" xfId="0" applyNumberFormat="1" applyFont="1" applyFill="1" applyBorder="1" applyAlignment="1">
      <alignment/>
    </xf>
    <xf numFmtId="170" fontId="23" fillId="35" borderId="0" xfId="0" applyNumberFormat="1" applyFont="1" applyFill="1" applyBorder="1" applyAlignment="1">
      <alignment/>
    </xf>
    <xf numFmtId="171" fontId="23" fillId="35" borderId="0" xfId="0" applyNumberFormat="1" applyFont="1" applyFill="1" applyBorder="1" applyAlignment="1">
      <alignment/>
    </xf>
    <xf numFmtId="172" fontId="23" fillId="35" borderId="83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0" fontId="25" fillId="0" borderId="87" xfId="0" applyFont="1" applyBorder="1" applyAlignment="1">
      <alignment/>
    </xf>
    <xf numFmtId="169" fontId="25" fillId="0" borderId="56" xfId="0" applyNumberFormat="1" applyFont="1" applyBorder="1" applyAlignment="1">
      <alignment/>
    </xf>
    <xf numFmtId="49" fontId="25" fillId="0" borderId="56" xfId="0" applyNumberFormat="1" applyFont="1" applyBorder="1" applyAlignment="1">
      <alignment/>
    </xf>
    <xf numFmtId="2" fontId="25" fillId="0" borderId="56" xfId="0" applyNumberFormat="1" applyFont="1" applyBorder="1" applyAlignment="1">
      <alignment/>
    </xf>
    <xf numFmtId="170" fontId="25" fillId="0" borderId="56" xfId="0" applyNumberFormat="1" applyFont="1" applyBorder="1" applyAlignment="1">
      <alignment/>
    </xf>
    <xf numFmtId="171" fontId="25" fillId="0" borderId="56" xfId="0" applyNumberFormat="1" applyFont="1" applyBorder="1" applyAlignment="1">
      <alignment/>
    </xf>
    <xf numFmtId="172" fontId="25" fillId="0" borderId="88" xfId="0" applyNumberFormat="1" applyFont="1" applyBorder="1" applyAlignment="1">
      <alignment/>
    </xf>
    <xf numFmtId="49" fontId="25" fillId="0" borderId="56" xfId="0" applyNumberFormat="1" applyFont="1" applyBorder="1" applyAlignment="1">
      <alignment horizontal="center"/>
    </xf>
    <xf numFmtId="49" fontId="25" fillId="0" borderId="0" xfId="0" applyNumberFormat="1" applyFont="1" applyAlignment="1">
      <alignment/>
    </xf>
    <xf numFmtId="169" fontId="22" fillId="0" borderId="71" xfId="0" applyNumberFormat="1" applyFont="1" applyBorder="1" applyAlignment="1">
      <alignment/>
    </xf>
    <xf numFmtId="49" fontId="22" fillId="0" borderId="71" xfId="0" applyNumberFormat="1" applyFont="1" applyBorder="1" applyAlignment="1">
      <alignment/>
    </xf>
    <xf numFmtId="170" fontId="22" fillId="0" borderId="71" xfId="0" applyNumberFormat="1" applyFont="1" applyBorder="1" applyAlignment="1">
      <alignment/>
    </xf>
    <xf numFmtId="171" fontId="22" fillId="0" borderId="71" xfId="0" applyNumberFormat="1" applyFont="1" applyBorder="1" applyAlignment="1">
      <alignment/>
    </xf>
    <xf numFmtId="172" fontId="22" fillId="0" borderId="72" xfId="0" applyNumberFormat="1" applyFont="1" applyBorder="1" applyAlignment="1">
      <alignment/>
    </xf>
    <xf numFmtId="49" fontId="22" fillId="0" borderId="71" xfId="0" applyNumberFormat="1" applyFont="1" applyBorder="1" applyAlignment="1">
      <alignment horizontal="center"/>
    </xf>
    <xf numFmtId="0" fontId="22" fillId="0" borderId="71" xfId="0" applyFont="1" applyBorder="1" applyAlignment="1">
      <alignment/>
    </xf>
    <xf numFmtId="0" fontId="22" fillId="0" borderId="71" xfId="0" applyFont="1" applyBorder="1" applyAlignment="1">
      <alignment horizontal="center"/>
    </xf>
    <xf numFmtId="0" fontId="23" fillId="35" borderId="89" xfId="0" applyFont="1" applyFill="1" applyBorder="1" applyAlignment="1">
      <alignment/>
    </xf>
    <xf numFmtId="169" fontId="23" fillId="35" borderId="49" xfId="0" applyNumberFormat="1" applyFont="1" applyFill="1" applyBorder="1" applyAlignment="1">
      <alignment/>
    </xf>
    <xf numFmtId="0" fontId="23" fillId="35" borderId="49" xfId="0" applyFont="1" applyFill="1" applyBorder="1" applyAlignment="1">
      <alignment/>
    </xf>
    <xf numFmtId="2" fontId="23" fillId="35" borderId="49" xfId="0" applyNumberFormat="1" applyFont="1" applyFill="1" applyBorder="1" applyAlignment="1">
      <alignment/>
    </xf>
    <xf numFmtId="170" fontId="23" fillId="35" borderId="49" xfId="0" applyNumberFormat="1" applyFont="1" applyFill="1" applyBorder="1" applyAlignment="1">
      <alignment/>
    </xf>
    <xf numFmtId="171" fontId="23" fillId="35" borderId="49" xfId="0" applyNumberFormat="1" applyFont="1" applyFill="1" applyBorder="1" applyAlignment="1">
      <alignment/>
    </xf>
    <xf numFmtId="172" fontId="23" fillId="35" borderId="90" xfId="0" applyNumberFormat="1" applyFont="1" applyFill="1" applyBorder="1" applyAlignment="1">
      <alignment/>
    </xf>
    <xf numFmtId="0" fontId="23" fillId="35" borderId="0" xfId="0" applyFont="1" applyFill="1" applyAlignment="1">
      <alignment horizontal="center"/>
    </xf>
    <xf numFmtId="169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3" fontId="22" fillId="0" borderId="68" xfId="0" applyNumberFormat="1" applyFont="1" applyBorder="1" applyAlignment="1">
      <alignment/>
    </xf>
    <xf numFmtId="172" fontId="22" fillId="0" borderId="68" xfId="0" applyNumberFormat="1" applyFont="1" applyBorder="1" applyAlignment="1">
      <alignment/>
    </xf>
    <xf numFmtId="0" fontId="25" fillId="0" borderId="65" xfId="0" applyFont="1" applyBorder="1" applyAlignment="1">
      <alignment/>
    </xf>
    <xf numFmtId="169" fontId="25" fillId="0" borderId="39" xfId="0" applyNumberFormat="1" applyFont="1" applyBorder="1" applyAlignment="1">
      <alignment/>
    </xf>
    <xf numFmtId="0" fontId="25" fillId="0" borderId="39" xfId="0" applyFont="1" applyBorder="1" applyAlignment="1">
      <alignment/>
    </xf>
    <xf numFmtId="2" fontId="25" fillId="0" borderId="39" xfId="0" applyNumberFormat="1" applyFont="1" applyBorder="1" applyAlignment="1">
      <alignment/>
    </xf>
    <xf numFmtId="173" fontId="25" fillId="0" borderId="39" xfId="0" applyNumberFormat="1" applyFont="1" applyBorder="1" applyAlignment="1">
      <alignment/>
    </xf>
    <xf numFmtId="171" fontId="25" fillId="0" borderId="39" xfId="0" applyNumberFormat="1" applyFont="1" applyBorder="1" applyAlignment="1">
      <alignment/>
    </xf>
    <xf numFmtId="172" fontId="25" fillId="0" borderId="66" xfId="0" applyNumberFormat="1" applyFont="1" applyBorder="1" applyAlignment="1">
      <alignment/>
    </xf>
    <xf numFmtId="173" fontId="22" fillId="0" borderId="71" xfId="0" applyNumberFormat="1" applyFont="1" applyBorder="1" applyAlignment="1">
      <alignment/>
    </xf>
    <xf numFmtId="173" fontId="23" fillId="35" borderId="49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9.421875" style="0" bestFit="1" customWidth="1"/>
    <col min="2" max="2" width="14.7109375" style="0" bestFit="1" customWidth="1"/>
    <col min="3" max="3" width="39.00390625" style="0" bestFit="1" customWidth="1"/>
    <col min="4" max="4" width="14.140625" style="0" bestFit="1" customWidth="1"/>
    <col min="5" max="5" width="22.7109375" style="0" bestFit="1" customWidth="1"/>
    <col min="6" max="6" width="11.421875" style="0" bestFit="1" customWidth="1"/>
    <col min="7" max="7" width="2.00390625" style="0" bestFit="1" customWidth="1"/>
    <col min="8" max="8" width="1.57421875" style="0" bestFit="1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>
      <c r="A2" s="3"/>
      <c r="B2" s="3"/>
      <c r="C2" s="3"/>
      <c r="D2" s="3"/>
      <c r="E2" s="3"/>
      <c r="F2" s="3"/>
      <c r="G2" s="3"/>
      <c r="H2" s="3"/>
    </row>
    <row r="3" spans="1:8" ht="15.75" thickTop="1">
      <c r="A3" s="4" t="s">
        <v>1</v>
      </c>
      <c r="B3" s="5"/>
      <c r="C3" s="6" t="s">
        <v>2</v>
      </c>
      <c r="D3" s="6"/>
      <c r="E3" s="6"/>
      <c r="F3" s="7" t="s">
        <v>3</v>
      </c>
      <c r="G3" s="8"/>
      <c r="H3" s="3"/>
    </row>
    <row r="4" spans="1:8" ht="15">
      <c r="A4" s="9"/>
      <c r="B4" s="10"/>
      <c r="C4" s="11" t="s">
        <v>4</v>
      </c>
      <c r="D4" s="11"/>
      <c r="E4" s="11"/>
      <c r="F4" s="12"/>
      <c r="G4" s="13"/>
      <c r="H4" s="3"/>
    </row>
    <row r="5" spans="1:8" ht="15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  <c r="H5" s="3"/>
    </row>
    <row r="6" spans="1:8" ht="15">
      <c r="A6" s="9"/>
      <c r="B6" s="10"/>
      <c r="C6" s="3" t="s">
        <v>8</v>
      </c>
      <c r="D6" s="11"/>
      <c r="E6" s="11"/>
      <c r="F6" s="12"/>
      <c r="G6" s="13"/>
      <c r="H6" s="3"/>
    </row>
    <row r="7" spans="1:8" ht="15">
      <c r="A7" s="14" t="s">
        <v>9</v>
      </c>
      <c r="B7" s="16"/>
      <c r="C7" s="16"/>
      <c r="D7" s="16"/>
      <c r="E7" s="17" t="s">
        <v>10</v>
      </c>
      <c r="F7" s="16"/>
      <c r="G7" s="18"/>
      <c r="H7" s="3"/>
    </row>
    <row r="8" spans="1:8" ht="15">
      <c r="A8" s="14" t="s">
        <v>11</v>
      </c>
      <c r="B8" s="16"/>
      <c r="C8" s="16"/>
      <c r="D8" s="16"/>
      <c r="E8" s="17" t="s">
        <v>12</v>
      </c>
      <c r="F8" s="16"/>
      <c r="G8" s="18"/>
      <c r="H8" s="3"/>
    </row>
    <row r="9" spans="1:8" ht="15">
      <c r="A9" s="19" t="s">
        <v>13</v>
      </c>
      <c r="B9" s="20"/>
      <c r="C9" s="20"/>
      <c r="D9" s="20"/>
      <c r="E9" s="21" t="s">
        <v>14</v>
      </c>
      <c r="F9" s="20"/>
      <c r="G9" s="22"/>
      <c r="H9" s="3"/>
    </row>
    <row r="10" spans="1:8" ht="15">
      <c r="A10" s="9"/>
      <c r="B10" s="11"/>
      <c r="C10" s="11"/>
      <c r="D10" s="3"/>
      <c r="E10" s="12" t="s">
        <v>15</v>
      </c>
      <c r="F10" s="11"/>
      <c r="G10" s="13"/>
      <c r="H10" s="3"/>
    </row>
    <row r="11" spans="1:8" ht="15">
      <c r="A11" s="9"/>
      <c r="B11" s="11"/>
      <c r="C11" s="11"/>
      <c r="D11" s="11"/>
      <c r="E11" s="12"/>
      <c r="F11" s="11"/>
      <c r="G11" s="13"/>
      <c r="H11" s="3"/>
    </row>
    <row r="12" spans="1:8" ht="18">
      <c r="A12" s="23" t="s">
        <v>16</v>
      </c>
      <c r="B12" s="24"/>
      <c r="C12" s="24"/>
      <c r="D12" s="24"/>
      <c r="E12" s="25"/>
      <c r="F12" s="25"/>
      <c r="G12" s="25"/>
      <c r="H12" s="3"/>
    </row>
    <row r="13" spans="1:8" ht="15">
      <c r="A13" s="26" t="s">
        <v>17</v>
      </c>
      <c r="B13" s="27"/>
      <c r="C13" s="28"/>
      <c r="D13" s="29" t="s">
        <v>18</v>
      </c>
      <c r="E13" s="30"/>
      <c r="F13" s="30"/>
      <c r="G13" s="31"/>
      <c r="H13" s="3"/>
    </row>
    <row r="14" spans="1:8" ht="15">
      <c r="A14" s="32"/>
      <c r="B14" s="33" t="s">
        <v>19</v>
      </c>
      <c r="C14" s="34">
        <v>0</v>
      </c>
      <c r="D14" s="35" t="s">
        <v>20</v>
      </c>
      <c r="E14" s="36"/>
      <c r="F14" s="37" t="s">
        <v>21</v>
      </c>
      <c r="G14" s="38">
        <v>0</v>
      </c>
      <c r="H14" s="3"/>
    </row>
    <row r="15" spans="1:8" ht="15">
      <c r="A15" s="32" t="s">
        <v>22</v>
      </c>
      <c r="B15" s="33" t="s">
        <v>23</v>
      </c>
      <c r="C15" s="34">
        <v>0</v>
      </c>
      <c r="D15" s="35"/>
      <c r="E15" s="36"/>
      <c r="F15" s="37"/>
      <c r="G15" s="38"/>
      <c r="H15" s="3"/>
    </row>
    <row r="16" spans="1:8" ht="15">
      <c r="A16" s="32" t="s">
        <v>24</v>
      </c>
      <c r="B16" s="33" t="s">
        <v>25</v>
      </c>
      <c r="C16" s="34">
        <v>0</v>
      </c>
      <c r="D16" s="35"/>
      <c r="E16" s="36"/>
      <c r="F16" s="37"/>
      <c r="G16" s="38"/>
      <c r="H16" s="3"/>
    </row>
    <row r="17" spans="1:8" ht="15">
      <c r="A17" s="39" t="s">
        <v>26</v>
      </c>
      <c r="B17" s="33" t="s">
        <v>27</v>
      </c>
      <c r="C17" s="34">
        <v>0</v>
      </c>
      <c r="D17" s="35"/>
      <c r="E17" s="36"/>
      <c r="F17" s="37"/>
      <c r="G17" s="38"/>
      <c r="H17" s="3"/>
    </row>
    <row r="18" spans="1:8" ht="15">
      <c r="A18" s="40" t="s">
        <v>28</v>
      </c>
      <c r="B18" s="33"/>
      <c r="C18" s="34">
        <v>0</v>
      </c>
      <c r="D18" s="41" t="s">
        <v>29</v>
      </c>
      <c r="E18" s="36">
        <v>0</v>
      </c>
      <c r="F18" s="37"/>
      <c r="G18" s="38"/>
      <c r="H18" s="3"/>
    </row>
    <row r="19" spans="1:8" ht="15">
      <c r="A19" s="40"/>
      <c r="B19" s="33"/>
      <c r="C19" s="34"/>
      <c r="D19" s="35"/>
      <c r="E19" s="36"/>
      <c r="F19" s="37"/>
      <c r="G19" s="38"/>
      <c r="H19" s="3"/>
    </row>
    <row r="20" spans="1:8" ht="15">
      <c r="A20" s="40" t="s">
        <v>30</v>
      </c>
      <c r="B20" s="33"/>
      <c r="C20" s="34">
        <v>0</v>
      </c>
      <c r="D20" s="35"/>
      <c r="E20" s="36"/>
      <c r="F20" s="37"/>
      <c r="G20" s="38"/>
      <c r="H20" s="3"/>
    </row>
    <row r="21" spans="1:8" ht="15">
      <c r="A21" s="9" t="s">
        <v>31</v>
      </c>
      <c r="B21" s="11"/>
      <c r="C21" s="34">
        <v>0</v>
      </c>
      <c r="D21" s="35" t="s">
        <v>32</v>
      </c>
      <c r="E21" s="36"/>
      <c r="F21" s="37"/>
      <c r="G21" s="38"/>
      <c r="H21" s="3"/>
    </row>
    <row r="22" spans="1:8" ht="15.75" thickBot="1">
      <c r="A22" s="19" t="s">
        <v>33</v>
      </c>
      <c r="B22" s="20"/>
      <c r="C22" s="42">
        <v>0</v>
      </c>
      <c r="D22" s="35" t="s">
        <v>34</v>
      </c>
      <c r="E22" s="36"/>
      <c r="F22" s="37" t="s">
        <v>35</v>
      </c>
      <c r="G22" s="38">
        <v>0</v>
      </c>
      <c r="H22" s="3"/>
    </row>
    <row r="23" spans="1:8" ht="15">
      <c r="A23" s="43" t="s">
        <v>36</v>
      </c>
      <c r="B23" s="44"/>
      <c r="C23" s="45" t="s">
        <v>37</v>
      </c>
      <c r="D23" s="44"/>
      <c r="E23" s="45" t="s">
        <v>38</v>
      </c>
      <c r="F23" s="44"/>
      <c r="G23" s="46"/>
      <c r="H23" s="3"/>
    </row>
    <row r="24" spans="1:8" ht="15">
      <c r="A24" s="14"/>
      <c r="B24" s="16"/>
      <c r="C24" s="17" t="s">
        <v>39</v>
      </c>
      <c r="D24" s="16"/>
      <c r="E24" s="17" t="s">
        <v>39</v>
      </c>
      <c r="F24" s="16"/>
      <c r="G24" s="18"/>
      <c r="H24" s="3"/>
    </row>
    <row r="25" spans="1:8" ht="15">
      <c r="A25" s="9" t="s">
        <v>40</v>
      </c>
      <c r="B25" s="47"/>
      <c r="C25" s="12" t="s">
        <v>41</v>
      </c>
      <c r="D25" s="11"/>
      <c r="E25" s="12" t="s">
        <v>41</v>
      </c>
      <c r="F25" s="11"/>
      <c r="G25" s="13"/>
      <c r="H25" s="3"/>
    </row>
    <row r="26" spans="1:8" ht="15">
      <c r="A26" s="9"/>
      <c r="B26" s="11"/>
      <c r="C26" s="12" t="s">
        <v>42</v>
      </c>
      <c r="D26" s="11"/>
      <c r="E26" s="12" t="s">
        <v>43</v>
      </c>
      <c r="F26" s="11"/>
      <c r="G26" s="13"/>
      <c r="H26" s="3"/>
    </row>
    <row r="27" spans="1:8" ht="15">
      <c r="A27" s="9"/>
      <c r="B27" s="11"/>
      <c r="C27" s="12"/>
      <c r="D27" s="11"/>
      <c r="E27" s="12"/>
      <c r="F27" s="11"/>
      <c r="G27" s="13"/>
      <c r="H27" s="3"/>
    </row>
    <row r="28" spans="1:8" ht="15">
      <c r="A28" s="9"/>
      <c r="B28" s="11"/>
      <c r="C28" s="12"/>
      <c r="D28" s="11"/>
      <c r="E28" s="12"/>
      <c r="F28" s="11"/>
      <c r="G28" s="13"/>
      <c r="H28" s="3"/>
    </row>
    <row r="29" spans="1:8" ht="15">
      <c r="A29" s="14" t="s">
        <v>44</v>
      </c>
      <c r="B29" s="16"/>
      <c r="C29" s="48">
        <v>20</v>
      </c>
      <c r="D29" s="16" t="s">
        <v>45</v>
      </c>
      <c r="E29" s="17"/>
      <c r="F29" s="49">
        <v>0</v>
      </c>
      <c r="G29" s="18"/>
      <c r="H29" s="3"/>
    </row>
    <row r="30" spans="1:8" ht="15">
      <c r="A30" s="14" t="s">
        <v>46</v>
      </c>
      <c r="B30" s="16"/>
      <c r="C30" s="48">
        <v>20</v>
      </c>
      <c r="D30" s="16" t="s">
        <v>45</v>
      </c>
      <c r="E30" s="17"/>
      <c r="F30" s="50">
        <v>0</v>
      </c>
      <c r="G30" s="22"/>
      <c r="H30" s="3"/>
    </row>
    <row r="31" spans="1:8" ht="15">
      <c r="A31" s="14" t="s">
        <v>44</v>
      </c>
      <c r="B31" s="16"/>
      <c r="C31" s="48">
        <v>10</v>
      </c>
      <c r="D31" s="16" t="s">
        <v>45</v>
      </c>
      <c r="E31" s="17"/>
      <c r="F31" s="49">
        <v>0</v>
      </c>
      <c r="G31" s="18"/>
      <c r="H31" s="3"/>
    </row>
    <row r="32" spans="1:8" ht="15">
      <c r="A32" s="14" t="s">
        <v>46</v>
      </c>
      <c r="B32" s="16"/>
      <c r="C32" s="48">
        <v>10</v>
      </c>
      <c r="D32" s="16" t="s">
        <v>45</v>
      </c>
      <c r="E32" s="17"/>
      <c r="F32" s="50">
        <v>0</v>
      </c>
      <c r="G32" s="22"/>
      <c r="H32" s="3"/>
    </row>
    <row r="33" spans="1:8" ht="16.5" thickBot="1">
      <c r="A33" s="51" t="s">
        <v>47</v>
      </c>
      <c r="B33" s="52"/>
      <c r="C33" s="52"/>
      <c r="D33" s="52"/>
      <c r="E33" s="53"/>
      <c r="F33" s="54">
        <v>0</v>
      </c>
      <c r="G33" s="55"/>
      <c r="H33" s="56"/>
    </row>
    <row r="34" spans="1:8" ht="15.75" thickTop="1">
      <c r="A34" s="3"/>
      <c r="B34" s="3"/>
      <c r="C34" s="3"/>
      <c r="D34" s="3"/>
      <c r="E34" s="3"/>
      <c r="F34" s="3"/>
      <c r="G34" s="3"/>
      <c r="H34" s="3"/>
    </row>
    <row r="35" spans="1:8" ht="15">
      <c r="A35" s="57" t="s">
        <v>48</v>
      </c>
      <c r="B35" s="57"/>
      <c r="C35" s="57"/>
      <c r="D35" s="57"/>
      <c r="E35" s="57"/>
      <c r="F35" s="57"/>
      <c r="G35" s="57"/>
      <c r="H35" s="3" t="s">
        <v>49</v>
      </c>
    </row>
    <row r="36" spans="1:8" ht="15">
      <c r="A36" s="57"/>
      <c r="B36" s="58"/>
      <c r="C36" s="58"/>
      <c r="D36" s="58"/>
      <c r="E36" s="58"/>
      <c r="F36" s="58"/>
      <c r="G36" s="58"/>
      <c r="H36" s="3" t="s">
        <v>49</v>
      </c>
    </row>
    <row r="37" spans="1:8" ht="15">
      <c r="A37" s="58"/>
      <c r="B37" s="58"/>
      <c r="C37" s="58"/>
      <c r="D37" s="58"/>
      <c r="E37" s="58"/>
      <c r="F37" s="58"/>
      <c r="G37" s="58"/>
      <c r="H37" s="3" t="s">
        <v>49</v>
      </c>
    </row>
    <row r="38" spans="1:8" ht="15">
      <c r="A38" s="58"/>
      <c r="B38" s="58"/>
      <c r="C38" s="58"/>
      <c r="D38" s="58"/>
      <c r="E38" s="58"/>
      <c r="F38" s="58"/>
      <c r="G38" s="58"/>
      <c r="H38" s="3" t="s">
        <v>49</v>
      </c>
    </row>
    <row r="39" spans="1:8" ht="15">
      <c r="A39" s="58"/>
      <c r="B39" s="58"/>
      <c r="C39" s="58"/>
      <c r="D39" s="58"/>
      <c r="E39" s="58"/>
      <c r="F39" s="58"/>
      <c r="G39" s="58"/>
      <c r="H39" s="3" t="s">
        <v>49</v>
      </c>
    </row>
    <row r="40" spans="1:8" ht="15">
      <c r="A40" s="58"/>
      <c r="B40" s="58"/>
      <c r="C40" s="58"/>
      <c r="D40" s="58"/>
      <c r="E40" s="58"/>
      <c r="F40" s="58"/>
      <c r="G40" s="58"/>
      <c r="H40" s="3" t="s">
        <v>49</v>
      </c>
    </row>
    <row r="41" spans="1:8" ht="15">
      <c r="A41" s="58"/>
      <c r="B41" s="58"/>
      <c r="C41" s="58"/>
      <c r="D41" s="58"/>
      <c r="E41" s="58"/>
      <c r="F41" s="58"/>
      <c r="G41" s="58"/>
      <c r="H41" s="3" t="s">
        <v>49</v>
      </c>
    </row>
    <row r="42" spans="1:8" ht="15">
      <c r="A42" s="58"/>
      <c r="B42" s="58"/>
      <c r="C42" s="58"/>
      <c r="D42" s="58"/>
      <c r="E42" s="58"/>
      <c r="F42" s="58"/>
      <c r="G42" s="58"/>
      <c r="H42" s="3" t="s">
        <v>49</v>
      </c>
    </row>
    <row r="43" spans="1:8" ht="15">
      <c r="A43" s="58"/>
      <c r="B43" s="58"/>
      <c r="C43" s="58"/>
      <c r="D43" s="58"/>
      <c r="E43" s="58"/>
      <c r="F43" s="58"/>
      <c r="G43" s="58"/>
      <c r="H43" s="3" t="s">
        <v>49</v>
      </c>
    </row>
    <row r="44" spans="1:8" ht="15">
      <c r="A44" s="58"/>
      <c r="B44" s="58"/>
      <c r="C44" s="58"/>
      <c r="D44" s="58"/>
      <c r="E44" s="58"/>
      <c r="F44" s="58"/>
      <c r="G44" s="58"/>
      <c r="H44" s="3" t="s">
        <v>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8.57421875" style="0" bestFit="1" customWidth="1"/>
    <col min="2" max="2" width="34.57421875" style="0" bestFit="1" customWidth="1"/>
    <col min="3" max="3" width="39.00390625" style="0" bestFit="1" customWidth="1"/>
    <col min="4" max="4" width="19.8515625" style="0" bestFit="1" customWidth="1"/>
    <col min="5" max="5" width="4.8515625" style="0" bestFit="1" customWidth="1"/>
    <col min="6" max="6" width="9.28125" style="0" bestFit="1" customWidth="1"/>
    <col min="7" max="7" width="8.8515625" style="0" bestFit="1" customWidth="1"/>
    <col min="8" max="8" width="7.57421875" style="0" bestFit="1" customWidth="1"/>
    <col min="9" max="9" width="7.8515625" style="0" bestFit="1" customWidth="1"/>
  </cols>
  <sheetData>
    <row r="1" spans="1:9" ht="15.75" thickTop="1">
      <c r="A1" s="61" t="s">
        <v>1</v>
      </c>
      <c r="B1" s="62"/>
      <c r="C1" s="63" t="s">
        <v>4</v>
      </c>
      <c r="D1" s="64"/>
      <c r="E1" s="62"/>
      <c r="F1" s="62"/>
      <c r="G1" s="62"/>
      <c r="H1" s="64" t="s">
        <v>50</v>
      </c>
      <c r="I1" s="73"/>
    </row>
    <row r="2" spans="1:9" ht="15.75" thickBot="1">
      <c r="A2" s="65" t="s">
        <v>5</v>
      </c>
      <c r="B2" s="66"/>
      <c r="C2" s="67" t="s">
        <v>8</v>
      </c>
      <c r="D2" s="68"/>
      <c r="E2" s="66"/>
      <c r="F2" s="66"/>
      <c r="G2" s="66"/>
      <c r="H2" s="68" t="s">
        <v>41</v>
      </c>
      <c r="I2" s="89">
        <v>41010</v>
      </c>
    </row>
    <row r="3" spans="1:9" ht="15.75" thickTop="1">
      <c r="A3" s="60"/>
      <c r="B3" s="60"/>
      <c r="C3" s="60"/>
      <c r="D3" s="60"/>
      <c r="E3" s="60"/>
      <c r="F3" s="60"/>
      <c r="G3" s="60"/>
      <c r="H3" s="60"/>
      <c r="I3" s="60"/>
    </row>
    <row r="4" spans="1:9" ht="18">
      <c r="A4" s="69" t="s">
        <v>51</v>
      </c>
      <c r="B4" s="69"/>
      <c r="C4" s="69"/>
      <c r="D4" s="69"/>
      <c r="E4" s="69"/>
      <c r="F4" s="69"/>
      <c r="G4" s="69"/>
      <c r="H4" s="69"/>
      <c r="I4" s="69"/>
    </row>
    <row r="6" spans="1:9" ht="15.75" thickBot="1">
      <c r="A6" s="71"/>
      <c r="B6" s="71" t="s">
        <v>52</v>
      </c>
      <c r="C6" s="71"/>
      <c r="D6" s="71"/>
      <c r="E6" s="71" t="s">
        <v>53</v>
      </c>
      <c r="F6" s="71" t="s">
        <v>54</v>
      </c>
      <c r="G6" s="71" t="s">
        <v>55</v>
      </c>
      <c r="H6" s="71" t="s">
        <v>56</v>
      </c>
      <c r="I6" s="71" t="s">
        <v>30</v>
      </c>
    </row>
    <row r="7" spans="1:9" ht="15">
      <c r="A7" s="75" t="s">
        <v>57</v>
      </c>
      <c r="B7" s="76" t="s">
        <v>58</v>
      </c>
      <c r="C7" s="74"/>
      <c r="D7" s="74"/>
      <c r="E7" s="77">
        <f>'PolozRozpisNakladu.xls'!G13</f>
        <v>0</v>
      </c>
      <c r="F7" s="77">
        <v>0</v>
      </c>
      <c r="G7" s="77">
        <v>0</v>
      </c>
      <c r="H7" s="77">
        <v>0</v>
      </c>
      <c r="I7" s="77">
        <v>0</v>
      </c>
    </row>
    <row r="8" spans="1:9" ht="15">
      <c r="A8" s="75" t="s">
        <v>59</v>
      </c>
      <c r="B8" s="76" t="s">
        <v>60</v>
      </c>
      <c r="C8" s="74"/>
      <c r="D8" s="74"/>
      <c r="E8" s="77">
        <f>'PolozRozpisNakladu.xls'!G22</f>
        <v>0</v>
      </c>
      <c r="F8" s="77">
        <v>0</v>
      </c>
      <c r="G8" s="77">
        <v>0</v>
      </c>
      <c r="H8" s="77">
        <v>0</v>
      </c>
      <c r="I8" s="77">
        <v>0</v>
      </c>
    </row>
    <row r="9" spans="1:9" ht="15">
      <c r="A9" s="75" t="s">
        <v>61</v>
      </c>
      <c r="B9" s="76" t="s">
        <v>62</v>
      </c>
      <c r="C9" s="74"/>
      <c r="D9" s="74"/>
      <c r="E9" s="77">
        <f>'PolozRozpisNakladu.xls'!G27</f>
        <v>0</v>
      </c>
      <c r="F9" s="77">
        <v>0</v>
      </c>
      <c r="G9" s="77">
        <v>0</v>
      </c>
      <c r="H9" s="77">
        <v>0</v>
      </c>
      <c r="I9" s="77">
        <v>0</v>
      </c>
    </row>
    <row r="10" spans="1:9" ht="15">
      <c r="A10" s="75" t="s">
        <v>63</v>
      </c>
      <c r="B10" s="76" t="s">
        <v>64</v>
      </c>
      <c r="C10" s="74"/>
      <c r="D10" s="74"/>
      <c r="E10" s="77">
        <f>'PolozRozpisNakladu.xls'!G35</f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5">
      <c r="A11" s="75" t="s">
        <v>65</v>
      </c>
      <c r="B11" s="76" t="s">
        <v>66</v>
      </c>
      <c r="C11" s="74"/>
      <c r="D11" s="74"/>
      <c r="E11" s="77">
        <f>'PolozRozpisNakladu.xls'!G55</f>
        <v>0</v>
      </c>
      <c r="F11" s="77">
        <v>0</v>
      </c>
      <c r="G11" s="77">
        <v>0</v>
      </c>
      <c r="H11" s="77">
        <v>0</v>
      </c>
      <c r="I11" s="77">
        <v>0</v>
      </c>
    </row>
    <row r="12" spans="1:9" ht="15">
      <c r="A12" s="75" t="s">
        <v>67</v>
      </c>
      <c r="B12" s="76" t="s">
        <v>68</v>
      </c>
      <c r="C12" s="74"/>
      <c r="D12" s="74"/>
      <c r="E12" s="77">
        <f>'PolozRozpisNakladu.xls'!G60</f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5">
      <c r="A13" s="75" t="s">
        <v>69</v>
      </c>
      <c r="B13" s="76" t="s">
        <v>70</v>
      </c>
      <c r="C13" s="74"/>
      <c r="D13" s="74"/>
      <c r="E13" s="77">
        <v>0</v>
      </c>
      <c r="F13" s="77">
        <f>'PolozRozpisNakladu.xls'!G76</f>
        <v>0</v>
      </c>
      <c r="G13" s="77">
        <v>0</v>
      </c>
      <c r="H13" s="77">
        <v>0</v>
      </c>
      <c r="I13" s="77">
        <v>0</v>
      </c>
    </row>
    <row r="14" spans="1:9" ht="15">
      <c r="A14" s="75" t="s">
        <v>71</v>
      </c>
      <c r="B14" s="76" t="s">
        <v>72</v>
      </c>
      <c r="C14" s="74"/>
      <c r="D14" s="74"/>
      <c r="E14" s="77">
        <v>0</v>
      </c>
      <c r="F14" s="77">
        <f>'PolozRozpisNakladu.xls'!G89</f>
        <v>0</v>
      </c>
      <c r="G14" s="77">
        <v>0</v>
      </c>
      <c r="H14" s="77">
        <v>0</v>
      </c>
      <c r="I14" s="77">
        <v>0</v>
      </c>
    </row>
    <row r="15" spans="1:9" ht="15">
      <c r="A15" s="75" t="s">
        <v>73</v>
      </c>
      <c r="B15" s="76" t="s">
        <v>74</v>
      </c>
      <c r="C15" s="74"/>
      <c r="D15" s="74"/>
      <c r="E15" s="77">
        <v>0</v>
      </c>
      <c r="F15" s="77">
        <f>'PolozRozpisNakladu.xls'!G96</f>
        <v>0</v>
      </c>
      <c r="G15" s="77">
        <v>0</v>
      </c>
      <c r="H15" s="77">
        <v>0</v>
      </c>
      <c r="I15" s="77">
        <v>0</v>
      </c>
    </row>
    <row r="16" spans="1:9" ht="15">
      <c r="A16" s="75" t="s">
        <v>75</v>
      </c>
      <c r="B16" s="76" t="s">
        <v>76</v>
      </c>
      <c r="C16" s="74"/>
      <c r="D16" s="74"/>
      <c r="E16" s="77">
        <v>0</v>
      </c>
      <c r="F16" s="77">
        <f>'PolozRozpisNakladu.xls'!G105</f>
        <v>0</v>
      </c>
      <c r="G16" s="77">
        <v>0</v>
      </c>
      <c r="H16" s="77">
        <v>0</v>
      </c>
      <c r="I16" s="77">
        <v>0</v>
      </c>
    </row>
    <row r="17" spans="1:9" ht="15">
      <c r="A17" s="75" t="s">
        <v>77</v>
      </c>
      <c r="B17" s="76" t="s">
        <v>78</v>
      </c>
      <c r="C17" s="74"/>
      <c r="D17" s="74"/>
      <c r="E17" s="77">
        <v>0</v>
      </c>
      <c r="F17" s="91">
        <f>'PolozRozpisNakladu.xls'!G105</f>
        <v>0</v>
      </c>
      <c r="G17" s="77">
        <v>0</v>
      </c>
      <c r="H17" s="77">
        <v>0</v>
      </c>
      <c r="I17" s="77">
        <v>0</v>
      </c>
    </row>
    <row r="18" spans="1:9" ht="15">
      <c r="A18" s="75" t="s">
        <v>79</v>
      </c>
      <c r="B18" s="76" t="s">
        <v>80</v>
      </c>
      <c r="C18" s="74"/>
      <c r="D18" s="74"/>
      <c r="E18" s="77">
        <v>0</v>
      </c>
      <c r="F18" s="77">
        <f>'PolozRozpisNakladu.xls'!G114</f>
        <v>0</v>
      </c>
      <c r="G18" s="77">
        <v>0</v>
      </c>
      <c r="H18" s="77">
        <v>0</v>
      </c>
      <c r="I18" s="77">
        <v>0</v>
      </c>
    </row>
    <row r="19" spans="1:9" ht="15">
      <c r="A19" s="78"/>
      <c r="B19" s="78" t="s">
        <v>81</v>
      </c>
      <c r="C19" s="78"/>
      <c r="D19" s="78"/>
      <c r="E19" s="79">
        <v>0</v>
      </c>
      <c r="F19" s="90">
        <v>0</v>
      </c>
      <c r="G19" s="79">
        <v>0</v>
      </c>
      <c r="H19" s="79">
        <v>0</v>
      </c>
      <c r="I19" s="79">
        <v>0</v>
      </c>
    </row>
    <row r="20" spans="1:9" ht="15">
      <c r="A20" s="60"/>
      <c r="B20" s="60"/>
      <c r="C20" s="60"/>
      <c r="D20" s="60"/>
      <c r="E20" s="60"/>
      <c r="F20" s="88"/>
      <c r="G20" s="72"/>
      <c r="H20" s="72"/>
      <c r="I20" s="86"/>
    </row>
    <row r="21" spans="1:9" ht="15">
      <c r="A21" s="60"/>
      <c r="B21" s="60"/>
      <c r="C21" s="60"/>
      <c r="D21" s="60"/>
      <c r="E21" s="60"/>
      <c r="F21" s="88"/>
      <c r="G21" s="72"/>
      <c r="H21" s="72"/>
      <c r="I21" s="86"/>
    </row>
    <row r="22" spans="1:9" ht="15">
      <c r="A22" s="74"/>
      <c r="B22" s="74"/>
      <c r="C22" s="74"/>
      <c r="D22" s="74"/>
      <c r="E22" s="74"/>
      <c r="F22" s="74"/>
      <c r="G22" s="74"/>
      <c r="H22" s="74"/>
      <c r="I22" s="74"/>
    </row>
    <row r="23" spans="1:9" ht="18">
      <c r="A23" s="69" t="s">
        <v>82</v>
      </c>
      <c r="B23" s="69"/>
      <c r="C23" s="69"/>
      <c r="D23" s="69"/>
      <c r="E23" s="69"/>
      <c r="F23" s="69"/>
      <c r="G23" s="69"/>
      <c r="H23" s="69"/>
      <c r="I23" s="69"/>
    </row>
    <row r="25" spans="1:9" ht="15">
      <c r="A25" s="80" t="s">
        <v>83</v>
      </c>
      <c r="B25" s="80"/>
      <c r="C25" s="80"/>
      <c r="D25" s="81" t="s">
        <v>84</v>
      </c>
      <c r="E25" s="82"/>
      <c r="F25" s="83" t="s">
        <v>85</v>
      </c>
      <c r="G25" s="84"/>
      <c r="H25" s="85" t="s">
        <v>86</v>
      </c>
      <c r="I25" s="72"/>
    </row>
    <row r="26" spans="1:9" ht="15">
      <c r="A26" s="60" t="s">
        <v>21</v>
      </c>
      <c r="B26" s="60"/>
      <c r="C26" s="60"/>
      <c r="D26" s="86">
        <v>2.9</v>
      </c>
      <c r="E26" s="86"/>
      <c r="F26" s="87">
        <v>0</v>
      </c>
      <c r="G26" s="72"/>
      <c r="H26" s="72">
        <f>F26*D26/100</f>
        <v>0</v>
      </c>
      <c r="I26" s="72"/>
    </row>
    <row r="27" spans="1:9" ht="15">
      <c r="A27" s="60"/>
      <c r="B27" s="60"/>
      <c r="C27" s="60"/>
      <c r="D27" s="60"/>
      <c r="E27" s="60"/>
      <c r="F27" s="88"/>
      <c r="G27" s="72"/>
      <c r="H27" s="72"/>
      <c r="I27" s="86"/>
    </row>
    <row r="28" spans="1:9" ht="15">
      <c r="A28" s="60"/>
      <c r="B28" s="60"/>
      <c r="C28" s="60"/>
      <c r="D28" s="60"/>
      <c r="E28" s="60"/>
      <c r="F28" s="88"/>
      <c r="G28" s="72"/>
      <c r="H28" s="72"/>
      <c r="I28" s="86"/>
    </row>
    <row r="29" spans="1:9" ht="15">
      <c r="A29" s="60"/>
      <c r="B29" s="70" t="s">
        <v>87</v>
      </c>
      <c r="C29" s="60"/>
      <c r="D29" s="60" t="s">
        <v>88</v>
      </c>
      <c r="E29" s="60"/>
      <c r="F29" s="88">
        <f>F26</f>
        <v>0</v>
      </c>
      <c r="G29" s="72"/>
      <c r="H29" s="72"/>
      <c r="I29" s="86"/>
    </row>
    <row r="30" spans="1:9" ht="15">
      <c r="A30" s="60"/>
      <c r="B30" s="60"/>
      <c r="C30" s="60"/>
      <c r="D30" s="60"/>
      <c r="E30" s="60"/>
      <c r="F30" s="88"/>
      <c r="G30" s="72"/>
      <c r="H30" s="72"/>
      <c r="I30" s="86"/>
    </row>
    <row r="31" spans="1:9" ht="15">
      <c r="A31" s="60"/>
      <c r="B31" s="60"/>
      <c r="C31" s="60"/>
      <c r="D31" s="60"/>
      <c r="E31" s="60"/>
      <c r="F31" s="88"/>
      <c r="G31" s="72"/>
      <c r="H31" s="72"/>
      <c r="I31" s="86"/>
    </row>
    <row r="32" spans="1:9" ht="15">
      <c r="A32" s="60"/>
      <c r="B32" s="60"/>
      <c r="C32" s="60"/>
      <c r="D32" s="60"/>
      <c r="E32" s="60"/>
      <c r="F32" s="88"/>
      <c r="G32" s="72"/>
      <c r="H32" s="72"/>
      <c r="I32" s="86"/>
    </row>
    <row r="33" spans="6:9" ht="15">
      <c r="F33" s="88"/>
      <c r="G33" s="72"/>
      <c r="H33" s="72"/>
      <c r="I33" s="86"/>
    </row>
    <row r="34" spans="6:9" ht="15">
      <c r="F34" s="88"/>
      <c r="G34" s="72"/>
      <c r="H34" s="72"/>
      <c r="I34" s="86"/>
    </row>
    <row r="35" spans="6:9" ht="15">
      <c r="F35" s="88"/>
      <c r="G35" s="72"/>
      <c r="H35" s="72"/>
      <c r="I35" s="86"/>
    </row>
    <row r="36" spans="6:9" ht="15">
      <c r="F36" s="88"/>
      <c r="G36" s="72"/>
      <c r="H36" s="72"/>
      <c r="I36" s="86"/>
    </row>
    <row r="37" spans="6:9" ht="15">
      <c r="F37" s="88"/>
      <c r="G37" s="72"/>
      <c r="H37" s="72"/>
      <c r="I37" s="86"/>
    </row>
    <row r="38" spans="6:9" ht="15">
      <c r="F38" s="88"/>
      <c r="G38" s="72"/>
      <c r="H38" s="72"/>
      <c r="I38" s="86"/>
    </row>
    <row r="39" spans="6:9" ht="15">
      <c r="F39" s="88"/>
      <c r="G39" s="72"/>
      <c r="H39" s="72"/>
      <c r="I39" s="86"/>
    </row>
    <row r="40" spans="6:9" ht="15">
      <c r="F40" s="88"/>
      <c r="G40" s="72"/>
      <c r="H40" s="72"/>
      <c r="I40" s="86"/>
    </row>
    <row r="41" spans="6:9" ht="15">
      <c r="F41" s="88"/>
      <c r="G41" s="72"/>
      <c r="H41" s="72"/>
      <c r="I41" s="86"/>
    </row>
    <row r="42" spans="6:9" ht="15">
      <c r="F42" s="88"/>
      <c r="G42" s="72"/>
      <c r="H42" s="72"/>
      <c r="I42" s="86"/>
    </row>
    <row r="43" spans="6:9" ht="15">
      <c r="F43" s="88"/>
      <c r="G43" s="72"/>
      <c r="H43" s="72"/>
      <c r="I43" s="86"/>
    </row>
    <row r="44" spans="6:9" ht="15">
      <c r="F44" s="88"/>
      <c r="G44" s="72"/>
      <c r="H44" s="72"/>
      <c r="I44" s="86"/>
    </row>
    <row r="45" spans="6:9" ht="15">
      <c r="F45" s="88"/>
      <c r="G45" s="72"/>
      <c r="H45" s="72"/>
      <c r="I45" s="86"/>
    </row>
    <row r="46" spans="6:9" ht="15">
      <c r="F46" s="88"/>
      <c r="G46" s="72"/>
      <c r="H46" s="72"/>
      <c r="I46" s="86"/>
    </row>
    <row r="47" spans="6:9" ht="15">
      <c r="F47" s="88"/>
      <c r="G47" s="72"/>
      <c r="H47" s="72"/>
      <c r="I47" s="86"/>
    </row>
    <row r="48" spans="6:9" ht="15">
      <c r="F48" s="88"/>
      <c r="G48" s="72"/>
      <c r="H48" s="72"/>
      <c r="I48" s="86"/>
    </row>
    <row r="49" spans="6:9" ht="15">
      <c r="F49" s="88"/>
      <c r="G49" s="72"/>
      <c r="H49" s="72"/>
      <c r="I49" s="86"/>
    </row>
    <row r="50" spans="6:9" ht="15">
      <c r="F50" s="88"/>
      <c r="G50" s="72"/>
      <c r="H50" s="72"/>
      <c r="I50" s="86"/>
    </row>
    <row r="51" spans="6:9" ht="15">
      <c r="F51" s="88"/>
      <c r="G51" s="72"/>
      <c r="H51" s="72"/>
      <c r="I51" s="86"/>
    </row>
    <row r="52" spans="6:9" ht="15">
      <c r="F52" s="88"/>
      <c r="G52" s="72"/>
      <c r="H52" s="72"/>
      <c r="I52" s="86"/>
    </row>
    <row r="53" spans="6:9" ht="15">
      <c r="F53" s="88"/>
      <c r="G53" s="72"/>
      <c r="H53" s="72"/>
      <c r="I53" s="86"/>
    </row>
    <row r="54" spans="6:9" ht="15">
      <c r="F54" s="88"/>
      <c r="G54" s="72"/>
      <c r="H54" s="72"/>
      <c r="I54" s="86"/>
    </row>
    <row r="55" spans="6:9" ht="15">
      <c r="F55" s="88"/>
      <c r="G55" s="72"/>
      <c r="H55" s="72"/>
      <c r="I55" s="86"/>
    </row>
    <row r="56" spans="6:9" ht="15">
      <c r="F56" s="88"/>
      <c r="G56" s="72"/>
      <c r="H56" s="72"/>
      <c r="I56" s="86"/>
    </row>
    <row r="57" spans="6:9" ht="15">
      <c r="F57" s="88"/>
      <c r="G57" s="72"/>
      <c r="H57" s="72"/>
      <c r="I57" s="86"/>
    </row>
    <row r="58" spans="6:9" ht="15">
      <c r="F58" s="88"/>
      <c r="G58" s="72"/>
      <c r="H58" s="72"/>
      <c r="I58" s="86"/>
    </row>
    <row r="59" spans="6:9" ht="15">
      <c r="F59" s="88"/>
      <c r="G59" s="72"/>
      <c r="H59" s="72"/>
      <c r="I59" s="86"/>
    </row>
    <row r="60" spans="6:9" ht="15">
      <c r="F60" s="88"/>
      <c r="G60" s="72"/>
      <c r="H60" s="72"/>
      <c r="I60" s="86"/>
    </row>
    <row r="61" spans="6:9" ht="15">
      <c r="F61" s="88"/>
      <c r="G61" s="72"/>
      <c r="H61" s="72"/>
      <c r="I61" s="86"/>
    </row>
    <row r="62" spans="6:9" ht="15">
      <c r="F62" s="88"/>
      <c r="G62" s="72"/>
      <c r="H62" s="72"/>
      <c r="I62" s="86"/>
    </row>
    <row r="63" spans="6:9" ht="15">
      <c r="F63" s="88"/>
      <c r="G63" s="72"/>
      <c r="H63" s="72"/>
      <c r="I63" s="86"/>
    </row>
    <row r="64" spans="6:9" ht="15">
      <c r="F64" s="88"/>
      <c r="G64" s="72"/>
      <c r="H64" s="72"/>
      <c r="I64" s="86"/>
    </row>
    <row r="65" spans="6:9" ht="15">
      <c r="F65" s="88"/>
      <c r="G65" s="72"/>
      <c r="H65" s="72"/>
      <c r="I65" s="8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22">
      <selection activeCell="G55" sqref="G55"/>
    </sheetView>
  </sheetViews>
  <sheetFormatPr defaultColWidth="9.140625" defaultRowHeight="15"/>
  <cols>
    <col min="1" max="1" width="13.57421875" style="0" bestFit="1" customWidth="1"/>
    <col min="2" max="2" width="49.140625" style="0" bestFit="1" customWidth="1"/>
    <col min="3" max="3" width="39.00390625" style="0" bestFit="1" customWidth="1"/>
    <col min="4" max="4" width="76.140625" style="0" bestFit="1" customWidth="1"/>
    <col min="5" max="6" width="8.8515625" style="0" bestFit="1" customWidth="1"/>
    <col min="7" max="7" width="10.140625" style="0" bestFit="1" customWidth="1"/>
    <col min="8" max="8" width="10.00390625" style="0" bestFit="1" customWidth="1"/>
    <col min="9" max="9" width="9.57421875" style="0" bestFit="1" customWidth="1"/>
    <col min="10" max="10" width="1.57421875" style="0" bestFit="1" customWidth="1"/>
  </cols>
  <sheetData>
    <row r="1" spans="1:10" ht="15.75" thickTop="1">
      <c r="A1" s="93" t="s">
        <v>1</v>
      </c>
      <c r="B1" s="94"/>
      <c r="C1" s="95" t="s">
        <v>4</v>
      </c>
      <c r="D1" s="96"/>
      <c r="E1" s="97"/>
      <c r="F1" s="94"/>
      <c r="G1" s="94"/>
      <c r="H1" s="96" t="s">
        <v>50</v>
      </c>
      <c r="I1" s="94"/>
      <c r="J1" s="98"/>
    </row>
    <row r="2" spans="1:10" ht="15.75" thickBot="1">
      <c r="A2" s="99" t="s">
        <v>5</v>
      </c>
      <c r="B2" s="100"/>
      <c r="C2" s="101" t="s">
        <v>8</v>
      </c>
      <c r="D2" s="102"/>
      <c r="E2" s="103"/>
      <c r="F2" s="100"/>
      <c r="G2" s="100"/>
      <c r="H2" s="102" t="s">
        <v>41</v>
      </c>
      <c r="I2" s="123">
        <v>41010</v>
      </c>
      <c r="J2" s="104"/>
    </row>
    <row r="3" spans="1:10" ht="15.75" thickTop="1">
      <c r="A3" s="122"/>
      <c r="B3" s="122"/>
      <c r="C3" s="132"/>
      <c r="D3" s="122"/>
      <c r="E3" s="133"/>
      <c r="F3" s="122"/>
      <c r="G3" s="122"/>
      <c r="H3" s="122"/>
      <c r="I3" s="134"/>
      <c r="J3" s="132"/>
    </row>
    <row r="4" spans="1:10" ht="15.75" thickBot="1">
      <c r="A4" s="122"/>
      <c r="B4" s="122"/>
      <c r="C4" s="132"/>
      <c r="D4" s="122"/>
      <c r="E4" s="133"/>
      <c r="F4" s="122"/>
      <c r="G4" s="122"/>
      <c r="H4" s="122"/>
      <c r="I4" s="134"/>
      <c r="J4" s="132"/>
    </row>
    <row r="5" spans="1:10" ht="15.75" thickBot="1">
      <c r="A5" s="144" t="s">
        <v>89</v>
      </c>
      <c r="B5" s="144"/>
      <c r="C5" s="145"/>
      <c r="D5" s="144" t="s">
        <v>90</v>
      </c>
      <c r="E5" s="146">
        <v>0</v>
      </c>
      <c r="F5" s="147">
        <v>0</v>
      </c>
      <c r="G5" s="148" t="s">
        <v>91</v>
      </c>
      <c r="H5" s="144"/>
      <c r="I5" s="134"/>
      <c r="J5" s="132"/>
    </row>
    <row r="6" spans="1:10" ht="15">
      <c r="A6" s="122"/>
      <c r="B6" s="122"/>
      <c r="C6" s="132"/>
      <c r="D6" s="122"/>
      <c r="E6" s="133"/>
      <c r="F6" s="122"/>
      <c r="G6" s="122"/>
      <c r="H6" s="122"/>
      <c r="I6" s="134"/>
      <c r="J6" s="132"/>
    </row>
    <row r="7" spans="1:10" ht="18">
      <c r="A7" s="105" t="s">
        <v>92</v>
      </c>
      <c r="B7" s="105"/>
      <c r="C7" s="105"/>
      <c r="D7" s="105"/>
      <c r="E7" s="106"/>
      <c r="F7" s="105"/>
      <c r="G7" s="105"/>
      <c r="H7" s="105"/>
      <c r="I7" s="105"/>
      <c r="J7" s="92"/>
    </row>
    <row r="8" spans="1:10" ht="15">
      <c r="A8" s="108" t="s">
        <v>93</v>
      </c>
      <c r="B8" s="108" t="s">
        <v>94</v>
      </c>
      <c r="C8" s="108"/>
      <c r="D8" s="108" t="s">
        <v>95</v>
      </c>
      <c r="E8" s="109"/>
      <c r="F8" s="108"/>
      <c r="G8" s="108"/>
      <c r="H8" s="108"/>
      <c r="I8" s="108"/>
      <c r="J8" s="107" t="s">
        <v>49</v>
      </c>
    </row>
    <row r="9" spans="1:10" ht="15.75" thickBot="1">
      <c r="A9" s="110"/>
      <c r="B9" s="110"/>
      <c r="C9" s="110"/>
      <c r="D9" s="110" t="s">
        <v>96</v>
      </c>
      <c r="E9" s="111" t="s">
        <v>97</v>
      </c>
      <c r="F9" s="112" t="s">
        <v>98</v>
      </c>
      <c r="G9" s="112" t="s">
        <v>99</v>
      </c>
      <c r="H9" s="112" t="s">
        <v>100</v>
      </c>
      <c r="I9" s="112" t="s">
        <v>101</v>
      </c>
      <c r="J9" s="107" t="s">
        <v>49</v>
      </c>
    </row>
    <row r="10" spans="1:10" ht="15">
      <c r="A10" s="113">
        <v>61</v>
      </c>
      <c r="B10" s="113" t="s">
        <v>58</v>
      </c>
      <c r="C10" s="113"/>
      <c r="D10" s="113"/>
      <c r="E10" s="114"/>
      <c r="F10" s="113"/>
      <c r="G10" s="113"/>
      <c r="H10" s="113"/>
      <c r="I10" s="113"/>
      <c r="J10" s="115"/>
    </row>
    <row r="11" spans="1:10" ht="15">
      <c r="A11" s="116">
        <v>1</v>
      </c>
      <c r="B11" s="117" t="s">
        <v>102</v>
      </c>
      <c r="C11" s="116"/>
      <c r="D11" s="116" t="s">
        <v>103</v>
      </c>
      <c r="E11" s="118"/>
      <c r="F11" s="116"/>
      <c r="G11" s="116"/>
      <c r="H11" s="116"/>
      <c r="I11" s="116"/>
      <c r="J11" s="119"/>
    </row>
    <row r="12" spans="1:10" ht="15">
      <c r="A12" s="116"/>
      <c r="B12" s="116"/>
      <c r="C12" s="116"/>
      <c r="D12" s="116" t="s">
        <v>104</v>
      </c>
      <c r="E12" s="118">
        <v>83</v>
      </c>
      <c r="F12" s="120"/>
      <c r="G12" s="120">
        <f>F12*E12</f>
        <v>0</v>
      </c>
      <c r="H12" s="121"/>
      <c r="I12" s="121">
        <f>H12*E12</f>
        <v>0</v>
      </c>
      <c r="J12" s="117"/>
    </row>
    <row r="13" spans="1:10" ht="15">
      <c r="A13" s="124"/>
      <c r="B13" s="125" t="s">
        <v>105</v>
      </c>
      <c r="C13" s="126"/>
      <c r="D13" s="124"/>
      <c r="E13" s="127"/>
      <c r="F13" s="128"/>
      <c r="G13" s="129">
        <f>G12</f>
        <v>0</v>
      </c>
      <c r="H13" s="130"/>
      <c r="I13" s="130">
        <f>I12</f>
        <v>0</v>
      </c>
      <c r="J13" s="131"/>
    </row>
    <row r="15" spans="1:10" ht="15">
      <c r="A15" s="113">
        <v>63</v>
      </c>
      <c r="B15" s="113" t="s">
        <v>60</v>
      </c>
      <c r="C15" s="113"/>
      <c r="D15" s="113"/>
      <c r="E15" s="114"/>
      <c r="F15" s="113"/>
      <c r="G15" s="113"/>
      <c r="H15" s="113"/>
      <c r="I15" s="113"/>
      <c r="J15" s="115"/>
    </row>
    <row r="16" spans="1:10" ht="15">
      <c r="A16" s="116">
        <v>2</v>
      </c>
      <c r="B16" s="117" t="s">
        <v>106</v>
      </c>
      <c r="C16" s="116"/>
      <c r="D16" s="116" t="s">
        <v>107</v>
      </c>
      <c r="E16" s="118"/>
      <c r="F16" s="116"/>
      <c r="G16" s="116"/>
      <c r="H16" s="116"/>
      <c r="I16" s="116"/>
      <c r="J16" s="119"/>
    </row>
    <row r="17" spans="1:10" ht="15">
      <c r="A17" s="116"/>
      <c r="B17" s="116"/>
      <c r="C17" s="116"/>
      <c r="D17" s="116" t="s">
        <v>104</v>
      </c>
      <c r="E17" s="118">
        <v>46</v>
      </c>
      <c r="F17" s="120"/>
      <c r="G17" s="120">
        <f>F17*E17</f>
        <v>0</v>
      </c>
      <c r="H17" s="121"/>
      <c r="I17" s="121">
        <f>H17*E17</f>
        <v>0</v>
      </c>
      <c r="J17" s="117"/>
    </row>
    <row r="18" spans="1:10" ht="15">
      <c r="A18" s="116">
        <v>3</v>
      </c>
      <c r="B18" s="117" t="s">
        <v>108</v>
      </c>
      <c r="C18" s="116"/>
      <c r="D18" s="116" t="s">
        <v>109</v>
      </c>
      <c r="E18" s="118"/>
      <c r="F18" s="116"/>
      <c r="G18" s="116"/>
      <c r="H18" s="116"/>
      <c r="I18" s="116"/>
      <c r="J18" s="119"/>
    </row>
    <row r="19" spans="1:10" ht="15">
      <c r="A19" s="116"/>
      <c r="B19" s="117"/>
      <c r="C19" s="116"/>
      <c r="D19" s="116" t="s">
        <v>110</v>
      </c>
      <c r="E19" s="118"/>
      <c r="F19" s="116"/>
      <c r="G19" s="116"/>
      <c r="H19" s="116"/>
      <c r="I19" s="116"/>
      <c r="J19" s="119"/>
    </row>
    <row r="20" spans="1:10" ht="15">
      <c r="A20" s="116"/>
      <c r="B20" s="117"/>
      <c r="C20" s="116"/>
      <c r="D20" s="116" t="s">
        <v>111</v>
      </c>
      <c r="E20" s="118"/>
      <c r="F20" s="116"/>
      <c r="G20" s="116"/>
      <c r="H20" s="116"/>
      <c r="I20" s="116"/>
      <c r="J20" s="119"/>
    </row>
    <row r="21" spans="1:10" ht="15">
      <c r="A21" s="116"/>
      <c r="B21" s="116"/>
      <c r="C21" s="116"/>
      <c r="D21" s="116" t="s">
        <v>112</v>
      </c>
      <c r="E21" s="118">
        <v>1</v>
      </c>
      <c r="F21" s="120"/>
      <c r="G21" s="120">
        <f>F21*E21</f>
        <v>0</v>
      </c>
      <c r="H21" s="121"/>
      <c r="I21" s="121">
        <f>H21*E21</f>
        <v>0</v>
      </c>
      <c r="J21" s="117"/>
    </row>
    <row r="22" spans="1:10" ht="15">
      <c r="A22" s="124"/>
      <c r="B22" s="125" t="s">
        <v>113</v>
      </c>
      <c r="C22" s="126"/>
      <c r="D22" s="124"/>
      <c r="E22" s="127"/>
      <c r="F22" s="128"/>
      <c r="G22" s="129">
        <f>G21+G17</f>
        <v>0</v>
      </c>
      <c r="H22" s="130"/>
      <c r="I22" s="130">
        <f>I21+I17</f>
        <v>0</v>
      </c>
      <c r="J22" s="131"/>
    </row>
    <row r="24" spans="1:10" ht="15">
      <c r="A24" s="113">
        <v>94</v>
      </c>
      <c r="B24" s="113" t="s">
        <v>62</v>
      </c>
      <c r="C24" s="113"/>
      <c r="D24" s="113"/>
      <c r="E24" s="114"/>
      <c r="F24" s="113"/>
      <c r="G24" s="113"/>
      <c r="H24" s="113"/>
      <c r="I24" s="113"/>
      <c r="J24" s="115"/>
    </row>
    <row r="25" spans="1:10" ht="15">
      <c r="A25" s="116">
        <v>4</v>
      </c>
      <c r="B25" s="117" t="s">
        <v>114</v>
      </c>
      <c r="C25" s="116"/>
      <c r="D25" s="116" t="s">
        <v>115</v>
      </c>
      <c r="E25" s="118"/>
      <c r="F25" s="116"/>
      <c r="G25" s="116"/>
      <c r="H25" s="116"/>
      <c r="I25" s="116"/>
      <c r="J25" s="119"/>
    </row>
    <row r="26" spans="1:10" ht="15">
      <c r="A26" s="116"/>
      <c r="B26" s="116"/>
      <c r="C26" s="116"/>
      <c r="D26" s="116" t="s">
        <v>104</v>
      </c>
      <c r="E26" s="118">
        <v>46</v>
      </c>
      <c r="F26" s="120"/>
      <c r="G26" s="120">
        <f>F26*E26</f>
        <v>0</v>
      </c>
      <c r="H26" s="121"/>
      <c r="I26" s="121">
        <f>H26*E26</f>
        <v>0</v>
      </c>
      <c r="J26" s="117"/>
    </row>
    <row r="27" spans="1:10" ht="15">
      <c r="A27" s="124"/>
      <c r="B27" s="125" t="s">
        <v>116</v>
      </c>
      <c r="C27" s="126"/>
      <c r="D27" s="124"/>
      <c r="E27" s="127"/>
      <c r="F27" s="128"/>
      <c r="G27" s="129">
        <f>G26</f>
        <v>0</v>
      </c>
      <c r="H27" s="130"/>
      <c r="I27" s="130">
        <f>I26</f>
        <v>0</v>
      </c>
      <c r="J27" s="131"/>
    </row>
    <row r="29" spans="1:10" ht="15">
      <c r="A29" s="113">
        <v>95</v>
      </c>
      <c r="B29" s="113" t="s">
        <v>64</v>
      </c>
      <c r="C29" s="113"/>
      <c r="D29" s="113"/>
      <c r="E29" s="114"/>
      <c r="F29" s="113"/>
      <c r="G29" s="113"/>
      <c r="H29" s="113"/>
      <c r="I29" s="113"/>
      <c r="J29" s="115"/>
    </row>
    <row r="30" spans="1:10" ht="15">
      <c r="A30" s="116">
        <v>5</v>
      </c>
      <c r="B30" s="117" t="s">
        <v>117</v>
      </c>
      <c r="C30" s="116"/>
      <c r="D30" s="116" t="s">
        <v>118</v>
      </c>
      <c r="E30" s="118"/>
      <c r="F30" s="116"/>
      <c r="G30" s="116"/>
      <c r="H30" s="116"/>
      <c r="I30" s="116"/>
      <c r="J30" s="119"/>
    </row>
    <row r="31" spans="1:10" ht="15">
      <c r="A31" s="116"/>
      <c r="B31" s="116"/>
      <c r="C31" s="116"/>
      <c r="D31" s="116" t="s">
        <v>104</v>
      </c>
      <c r="E31" s="118">
        <v>50</v>
      </c>
      <c r="F31" s="120"/>
      <c r="G31" s="120">
        <f>F31*E31</f>
        <v>0</v>
      </c>
      <c r="H31" s="121"/>
      <c r="I31" s="121">
        <f>H31*E31</f>
        <v>0</v>
      </c>
      <c r="J31" s="117"/>
    </row>
    <row r="32" spans="1:10" ht="15">
      <c r="A32" s="116">
        <v>6</v>
      </c>
      <c r="B32" s="117" t="s">
        <v>119</v>
      </c>
      <c r="C32" s="116"/>
      <c r="D32" s="116" t="s">
        <v>120</v>
      </c>
      <c r="E32" s="118"/>
      <c r="F32" s="116"/>
      <c r="G32" s="116"/>
      <c r="H32" s="116"/>
      <c r="I32" s="116"/>
      <c r="J32" s="119"/>
    </row>
    <row r="33" spans="1:10" ht="15">
      <c r="A33" s="116"/>
      <c r="B33" s="117"/>
      <c r="C33" s="116"/>
      <c r="D33" s="116" t="s">
        <v>121</v>
      </c>
      <c r="E33" s="118"/>
      <c r="F33" s="116"/>
      <c r="G33" s="116"/>
      <c r="H33" s="116"/>
      <c r="I33" s="116"/>
      <c r="J33" s="119"/>
    </row>
    <row r="34" spans="1:10" ht="15">
      <c r="A34" s="116"/>
      <c r="B34" s="116"/>
      <c r="C34" s="116"/>
      <c r="D34" s="116" t="s">
        <v>112</v>
      </c>
      <c r="E34" s="118">
        <v>1</v>
      </c>
      <c r="F34" s="120"/>
      <c r="G34" s="120">
        <f>F34*E34</f>
        <v>0</v>
      </c>
      <c r="H34" s="121"/>
      <c r="I34" s="121">
        <f>H34*E34</f>
        <v>0</v>
      </c>
      <c r="J34" s="117"/>
    </row>
    <row r="35" spans="1:10" ht="15">
      <c r="A35" s="124"/>
      <c r="B35" s="125" t="s">
        <v>122</v>
      </c>
      <c r="C35" s="126"/>
      <c r="D35" s="124"/>
      <c r="E35" s="127"/>
      <c r="F35" s="128"/>
      <c r="G35" s="129">
        <f>G34+G31</f>
        <v>0</v>
      </c>
      <c r="H35" s="130"/>
      <c r="I35" s="130">
        <f>I34+I31</f>
        <v>0</v>
      </c>
      <c r="J35" s="131"/>
    </row>
    <row r="37" spans="1:10" ht="15">
      <c r="A37" s="113">
        <v>96</v>
      </c>
      <c r="B37" s="113" t="s">
        <v>66</v>
      </c>
      <c r="C37" s="113"/>
      <c r="D37" s="113"/>
      <c r="E37" s="114"/>
      <c r="F37" s="113"/>
      <c r="G37" s="113"/>
      <c r="H37" s="113"/>
      <c r="I37" s="113"/>
      <c r="J37" s="115"/>
    </row>
    <row r="38" spans="1:10" ht="15">
      <c r="A38" s="116">
        <v>7</v>
      </c>
      <c r="B38" s="117" t="s">
        <v>123</v>
      </c>
      <c r="C38" s="116"/>
      <c r="D38" s="116" t="s">
        <v>124</v>
      </c>
      <c r="E38" s="118"/>
      <c r="F38" s="116"/>
      <c r="G38" s="116"/>
      <c r="H38" s="116"/>
      <c r="I38" s="116"/>
      <c r="J38" s="119"/>
    </row>
    <row r="39" spans="1:10" ht="15">
      <c r="A39" s="116"/>
      <c r="B39" s="117"/>
      <c r="C39" s="116"/>
      <c r="D39" s="116" t="s">
        <v>125</v>
      </c>
      <c r="E39" s="118"/>
      <c r="F39" s="116"/>
      <c r="G39" s="116"/>
      <c r="H39" s="116"/>
      <c r="I39" s="116"/>
      <c r="J39" s="119"/>
    </row>
    <row r="40" spans="1:10" ht="15">
      <c r="A40" s="116"/>
      <c r="B40" s="116"/>
      <c r="C40" s="116"/>
      <c r="D40" s="116" t="s">
        <v>112</v>
      </c>
      <c r="E40" s="118">
        <v>1</v>
      </c>
      <c r="F40" s="120"/>
      <c r="G40" s="120">
        <f>F40*E40</f>
        <v>0</v>
      </c>
      <c r="H40" s="121"/>
      <c r="I40" s="121">
        <f>H40*E40</f>
        <v>0</v>
      </c>
      <c r="J40" s="117"/>
    </row>
    <row r="41" spans="1:10" ht="15">
      <c r="A41" s="116">
        <v>8</v>
      </c>
      <c r="B41" s="117" t="s">
        <v>126</v>
      </c>
      <c r="C41" s="116"/>
      <c r="D41" s="116" t="s">
        <v>127</v>
      </c>
      <c r="E41" s="118"/>
      <c r="F41" s="116"/>
      <c r="G41" s="116"/>
      <c r="H41" s="116"/>
      <c r="I41" s="116"/>
      <c r="J41" s="119"/>
    </row>
    <row r="42" spans="1:10" ht="15">
      <c r="A42" s="116"/>
      <c r="B42" s="116"/>
      <c r="C42" s="116"/>
      <c r="D42" s="116" t="s">
        <v>128</v>
      </c>
      <c r="E42" s="118">
        <v>0.73</v>
      </c>
      <c r="F42" s="120"/>
      <c r="G42" s="120">
        <f>F42*E42</f>
        <v>0</v>
      </c>
      <c r="H42" s="121"/>
      <c r="I42" s="121">
        <f>H42*E42</f>
        <v>0</v>
      </c>
      <c r="J42" s="117"/>
    </row>
    <row r="43" spans="1:10" ht="15">
      <c r="A43" s="116">
        <v>9</v>
      </c>
      <c r="B43" s="117" t="s">
        <v>129</v>
      </c>
      <c r="C43" s="116"/>
      <c r="D43" s="116" t="s">
        <v>130</v>
      </c>
      <c r="E43" s="118"/>
      <c r="F43" s="116"/>
      <c r="G43" s="116"/>
      <c r="H43" s="116"/>
      <c r="I43" s="116"/>
      <c r="J43" s="119"/>
    </row>
    <row r="44" spans="1:10" ht="15">
      <c r="A44" s="116"/>
      <c r="B44" s="116"/>
      <c r="C44" s="116"/>
      <c r="D44" s="116" t="s">
        <v>128</v>
      </c>
      <c r="E44" s="118">
        <v>2.91</v>
      </c>
      <c r="F44" s="120"/>
      <c r="G44" s="120">
        <f>F44*E44</f>
        <v>0</v>
      </c>
      <c r="H44" s="121"/>
      <c r="I44" s="121">
        <f>H44*E44</f>
        <v>0</v>
      </c>
      <c r="J44" s="117"/>
    </row>
    <row r="45" spans="1:10" ht="15">
      <c r="A45" s="116">
        <v>10</v>
      </c>
      <c r="B45" s="117" t="s">
        <v>131</v>
      </c>
      <c r="C45" s="116"/>
      <c r="D45" s="116" t="s">
        <v>132</v>
      </c>
      <c r="E45" s="118"/>
      <c r="F45" s="116"/>
      <c r="G45" s="116"/>
      <c r="H45" s="116"/>
      <c r="I45" s="116"/>
      <c r="J45" s="119"/>
    </row>
    <row r="46" spans="1:10" ht="15">
      <c r="A46" s="116"/>
      <c r="B46" s="116"/>
      <c r="C46" s="116"/>
      <c r="D46" s="116" t="s">
        <v>128</v>
      </c>
      <c r="E46" s="118">
        <v>0.73</v>
      </c>
      <c r="F46" s="120"/>
      <c r="G46" s="120">
        <f>F46*E46</f>
        <v>0</v>
      </c>
      <c r="H46" s="121"/>
      <c r="I46" s="121">
        <f>H46*E46</f>
        <v>0</v>
      </c>
      <c r="J46" s="117"/>
    </row>
    <row r="47" spans="1:10" ht="15">
      <c r="A47" s="116">
        <v>11</v>
      </c>
      <c r="B47" s="117" t="s">
        <v>133</v>
      </c>
      <c r="C47" s="116"/>
      <c r="D47" s="116" t="s">
        <v>134</v>
      </c>
      <c r="E47" s="118"/>
      <c r="F47" s="116"/>
      <c r="G47" s="116"/>
      <c r="H47" s="116"/>
      <c r="I47" s="116"/>
      <c r="J47" s="119"/>
    </row>
    <row r="48" spans="1:10" ht="15">
      <c r="A48" s="116"/>
      <c r="B48" s="116"/>
      <c r="C48" s="116"/>
      <c r="D48" s="116" t="s">
        <v>128</v>
      </c>
      <c r="E48" s="118">
        <v>6.55</v>
      </c>
      <c r="F48" s="120"/>
      <c r="G48" s="120">
        <f>F48*E48</f>
        <v>0</v>
      </c>
      <c r="H48" s="121"/>
      <c r="I48" s="121">
        <f>H48*E48</f>
        <v>0</v>
      </c>
      <c r="J48" s="117"/>
    </row>
    <row r="49" spans="1:10" ht="15">
      <c r="A49" s="116">
        <v>12</v>
      </c>
      <c r="B49" s="117" t="s">
        <v>135</v>
      </c>
      <c r="C49" s="116"/>
      <c r="D49" s="116" t="s">
        <v>136</v>
      </c>
      <c r="E49" s="118"/>
      <c r="F49" s="116"/>
      <c r="G49" s="116"/>
      <c r="H49" s="116"/>
      <c r="I49" s="116"/>
      <c r="J49" s="119"/>
    </row>
    <row r="50" spans="1:10" ht="15">
      <c r="A50" s="116"/>
      <c r="B50" s="116"/>
      <c r="C50" s="116"/>
      <c r="D50" s="116" t="s">
        <v>128</v>
      </c>
      <c r="E50" s="118">
        <v>0.73</v>
      </c>
      <c r="F50" s="120"/>
      <c r="G50" s="120">
        <f>F50*E50</f>
        <v>0</v>
      </c>
      <c r="H50" s="121"/>
      <c r="I50" s="121">
        <f>H50*E50</f>
        <v>0</v>
      </c>
      <c r="J50" s="117"/>
    </row>
    <row r="51" spans="1:10" ht="15">
      <c r="A51" s="116">
        <v>13</v>
      </c>
      <c r="B51" s="117" t="s">
        <v>137</v>
      </c>
      <c r="C51" s="116"/>
      <c r="D51" s="116" t="s">
        <v>138</v>
      </c>
      <c r="E51" s="118"/>
      <c r="F51" s="116"/>
      <c r="G51" s="116"/>
      <c r="H51" s="116"/>
      <c r="I51" s="116"/>
      <c r="J51" s="119"/>
    </row>
    <row r="52" spans="1:10" ht="15">
      <c r="A52" s="116"/>
      <c r="B52" s="116"/>
      <c r="C52" s="116"/>
      <c r="D52" s="116" t="s">
        <v>128</v>
      </c>
      <c r="E52" s="118">
        <v>3.64</v>
      </c>
      <c r="F52" s="120"/>
      <c r="G52" s="120">
        <f>F52*E52</f>
        <v>0</v>
      </c>
      <c r="H52" s="121"/>
      <c r="I52" s="121">
        <f>H52*E52</f>
        <v>0</v>
      </c>
      <c r="J52" s="117"/>
    </row>
    <row r="53" spans="1:10" ht="15">
      <c r="A53" s="116">
        <v>14</v>
      </c>
      <c r="B53" s="117" t="s">
        <v>139</v>
      </c>
      <c r="C53" s="116"/>
      <c r="D53" s="116" t="s">
        <v>140</v>
      </c>
      <c r="E53" s="118"/>
      <c r="F53" s="116"/>
      <c r="G53" s="116"/>
      <c r="H53" s="116"/>
      <c r="I53" s="116"/>
      <c r="J53" s="119"/>
    </row>
    <row r="54" spans="1:10" ht="15">
      <c r="A54" s="116"/>
      <c r="B54" s="116"/>
      <c r="C54" s="116"/>
      <c r="D54" s="116" t="s">
        <v>128</v>
      </c>
      <c r="E54" s="118">
        <v>0.73</v>
      </c>
      <c r="F54" s="120"/>
      <c r="G54" s="120">
        <f>F54*E54</f>
        <v>0</v>
      </c>
      <c r="H54" s="121"/>
      <c r="I54" s="121">
        <f>H54*E54</f>
        <v>0</v>
      </c>
      <c r="J54" s="117"/>
    </row>
    <row r="55" spans="1:10" ht="15">
      <c r="A55" s="124"/>
      <c r="B55" s="125" t="s">
        <v>141</v>
      </c>
      <c r="C55" s="126"/>
      <c r="D55" s="124"/>
      <c r="E55" s="127"/>
      <c r="F55" s="128"/>
      <c r="G55" s="129">
        <f>G54+G52+G50+G48+G46+G44+G42+G40</f>
        <v>0</v>
      </c>
      <c r="H55" s="130"/>
      <c r="I55" s="130">
        <f>I54+I52+I50+I48+I46+I44+I42+I40</f>
        <v>0</v>
      </c>
      <c r="J55" s="131"/>
    </row>
    <row r="57" spans="1:10" ht="15">
      <c r="A57" s="113">
        <v>99</v>
      </c>
      <c r="B57" s="113" t="s">
        <v>68</v>
      </c>
      <c r="C57" s="113"/>
      <c r="D57" s="113"/>
      <c r="E57" s="114"/>
      <c r="F57" s="113"/>
      <c r="G57" s="113"/>
      <c r="H57" s="113"/>
      <c r="I57" s="113"/>
      <c r="J57" s="115"/>
    </row>
    <row r="58" spans="1:10" ht="15">
      <c r="A58" s="116">
        <v>15</v>
      </c>
      <c r="B58" s="117" t="s">
        <v>142</v>
      </c>
      <c r="C58" s="116"/>
      <c r="D58" s="116" t="s">
        <v>143</v>
      </c>
      <c r="E58" s="118"/>
      <c r="F58" s="116"/>
      <c r="G58" s="116"/>
      <c r="H58" s="116"/>
      <c r="I58" s="116"/>
      <c r="J58" s="119"/>
    </row>
    <row r="59" spans="1:10" ht="15">
      <c r="A59" s="116"/>
      <c r="B59" s="116"/>
      <c r="C59" s="116"/>
      <c r="D59" s="116" t="s">
        <v>128</v>
      </c>
      <c r="E59" s="118">
        <v>0.47</v>
      </c>
      <c r="F59" s="120"/>
      <c r="G59" s="120">
        <f>F59*E59</f>
        <v>0</v>
      </c>
      <c r="H59" s="121"/>
      <c r="I59" s="121">
        <f>H59*E59</f>
        <v>0</v>
      </c>
      <c r="J59" s="117"/>
    </row>
    <row r="60" spans="1:10" ht="15">
      <c r="A60" s="124"/>
      <c r="B60" s="125" t="s">
        <v>144</v>
      </c>
      <c r="C60" s="126"/>
      <c r="D60" s="124"/>
      <c r="E60" s="127"/>
      <c r="F60" s="128"/>
      <c r="G60" s="129">
        <f>G59</f>
        <v>0</v>
      </c>
      <c r="H60" s="130"/>
      <c r="I60" s="130">
        <f>I59</f>
        <v>0</v>
      </c>
      <c r="J60" s="131"/>
    </row>
    <row r="62" spans="1:10" ht="15">
      <c r="A62" s="113" t="s">
        <v>69</v>
      </c>
      <c r="B62" s="113" t="s">
        <v>70</v>
      </c>
      <c r="C62" s="113"/>
      <c r="D62" s="113"/>
      <c r="E62" s="114"/>
      <c r="F62" s="113"/>
      <c r="G62" s="113"/>
      <c r="H62" s="113"/>
      <c r="I62" s="113"/>
      <c r="J62" s="115"/>
    </row>
    <row r="63" spans="1:10" ht="15">
      <c r="A63" s="116">
        <v>16</v>
      </c>
      <c r="B63" s="117" t="s">
        <v>145</v>
      </c>
      <c r="C63" s="116"/>
      <c r="D63" s="116" t="s">
        <v>146</v>
      </c>
      <c r="E63" s="118"/>
      <c r="F63" s="116"/>
      <c r="G63" s="116"/>
      <c r="H63" s="116"/>
      <c r="I63" s="116"/>
      <c r="J63" s="119"/>
    </row>
    <row r="64" spans="1:10" ht="15">
      <c r="A64" s="116"/>
      <c r="B64" s="117"/>
      <c r="C64" s="116"/>
      <c r="D64" s="116" t="s">
        <v>147</v>
      </c>
      <c r="E64" s="118"/>
      <c r="F64" s="116"/>
      <c r="G64" s="116"/>
      <c r="H64" s="116"/>
      <c r="I64" s="116"/>
      <c r="J64" s="119"/>
    </row>
    <row r="65" spans="1:10" ht="15">
      <c r="A65" s="116"/>
      <c r="B65" s="117"/>
      <c r="C65" s="116"/>
      <c r="D65" s="116" t="s">
        <v>148</v>
      </c>
      <c r="E65" s="118"/>
      <c r="F65" s="116"/>
      <c r="G65" s="116"/>
      <c r="H65" s="116"/>
      <c r="I65" s="116"/>
      <c r="J65" s="119"/>
    </row>
    <row r="66" spans="1:10" ht="15">
      <c r="A66" s="116"/>
      <c r="B66" s="116"/>
      <c r="C66" s="116"/>
      <c r="D66" s="116" t="s">
        <v>104</v>
      </c>
      <c r="E66" s="118">
        <v>50</v>
      </c>
      <c r="F66" s="120"/>
      <c r="G66" s="120">
        <f>F66*E66</f>
        <v>0</v>
      </c>
      <c r="H66" s="121"/>
      <c r="I66" s="121">
        <f>H66*E66</f>
        <v>0</v>
      </c>
      <c r="J66" s="117"/>
    </row>
    <row r="67" spans="1:10" ht="15">
      <c r="A67" s="116">
        <v>17</v>
      </c>
      <c r="B67" s="117" t="s">
        <v>149</v>
      </c>
      <c r="C67" s="116"/>
      <c r="D67" s="116" t="s">
        <v>150</v>
      </c>
      <c r="E67" s="118"/>
      <c r="F67" s="116"/>
      <c r="G67" s="116"/>
      <c r="H67" s="116"/>
      <c r="I67" s="116"/>
      <c r="J67" s="119"/>
    </row>
    <row r="68" spans="1:10" ht="15">
      <c r="A68" s="116"/>
      <c r="B68" s="117"/>
      <c r="C68" s="116"/>
      <c r="D68" s="116" t="s">
        <v>151</v>
      </c>
      <c r="E68" s="118"/>
      <c r="F68" s="116"/>
      <c r="G68" s="116"/>
      <c r="H68" s="116"/>
      <c r="I68" s="116"/>
      <c r="J68" s="119"/>
    </row>
    <row r="69" spans="1:10" ht="15">
      <c r="A69" s="116"/>
      <c r="B69" s="117"/>
      <c r="C69" s="116"/>
      <c r="D69" s="116" t="s">
        <v>152</v>
      </c>
      <c r="E69" s="118"/>
      <c r="F69" s="116"/>
      <c r="G69" s="116"/>
      <c r="H69" s="116"/>
      <c r="I69" s="116"/>
      <c r="J69" s="119"/>
    </row>
    <row r="70" spans="1:10" ht="15">
      <c r="A70" s="116"/>
      <c r="B70" s="117"/>
      <c r="C70" s="116"/>
      <c r="D70" s="116" t="s">
        <v>153</v>
      </c>
      <c r="E70" s="118"/>
      <c r="F70" s="116"/>
      <c r="G70" s="116"/>
      <c r="H70" s="116"/>
      <c r="I70" s="116"/>
      <c r="J70" s="119"/>
    </row>
    <row r="71" spans="1:10" ht="15">
      <c r="A71" s="116"/>
      <c r="B71" s="117"/>
      <c r="C71" s="116"/>
      <c r="D71" s="116" t="s">
        <v>154</v>
      </c>
      <c r="E71" s="118"/>
      <c r="F71" s="116"/>
      <c r="G71" s="116"/>
      <c r="H71" s="116"/>
      <c r="I71" s="116"/>
      <c r="J71" s="119"/>
    </row>
    <row r="72" spans="1:10" ht="15">
      <c r="A72" s="116"/>
      <c r="B72" s="117"/>
      <c r="C72" s="116"/>
      <c r="D72" s="116" t="s">
        <v>111</v>
      </c>
      <c r="E72" s="118"/>
      <c r="F72" s="116"/>
      <c r="G72" s="116"/>
      <c r="H72" s="116"/>
      <c r="I72" s="116"/>
      <c r="J72" s="119"/>
    </row>
    <row r="73" spans="1:10" ht="15">
      <c r="A73" s="116"/>
      <c r="B73" s="116"/>
      <c r="C73" s="116"/>
      <c r="D73" s="116" t="s">
        <v>104</v>
      </c>
      <c r="E73" s="118">
        <v>33</v>
      </c>
      <c r="F73" s="120"/>
      <c r="G73" s="120">
        <f>F73*E73</f>
        <v>0</v>
      </c>
      <c r="H73" s="121"/>
      <c r="I73" s="121">
        <f>H73*E73</f>
        <v>0</v>
      </c>
      <c r="J73" s="117"/>
    </row>
    <row r="74" spans="1:10" ht="15">
      <c r="A74" s="116">
        <v>18</v>
      </c>
      <c r="B74" s="117" t="s">
        <v>155</v>
      </c>
      <c r="C74" s="116"/>
      <c r="D74" s="116" t="s">
        <v>156</v>
      </c>
      <c r="E74" s="118"/>
      <c r="F74" s="116"/>
      <c r="G74" s="116"/>
      <c r="H74" s="116"/>
      <c r="I74" s="116"/>
      <c r="J74" s="119"/>
    </row>
    <row r="75" spans="1:10" ht="15">
      <c r="A75" s="116"/>
      <c r="B75" s="116"/>
      <c r="C75" s="116"/>
      <c r="D75" s="116" t="s">
        <v>157</v>
      </c>
      <c r="E75" s="118">
        <v>0</v>
      </c>
      <c r="F75" s="120"/>
      <c r="G75" s="120">
        <f>F75*E75</f>
        <v>0</v>
      </c>
      <c r="H75" s="121"/>
      <c r="I75" s="121">
        <f>H75*G75</f>
        <v>0</v>
      </c>
      <c r="J75" s="117"/>
    </row>
    <row r="76" spans="1:10" ht="15">
      <c r="A76" s="124"/>
      <c r="B76" s="125" t="s">
        <v>158</v>
      </c>
      <c r="C76" s="126"/>
      <c r="D76" s="124"/>
      <c r="E76" s="127"/>
      <c r="F76" s="128"/>
      <c r="G76" s="129">
        <f>G75+G73+G66</f>
        <v>0</v>
      </c>
      <c r="H76" s="130"/>
      <c r="I76" s="130">
        <f>I75+I73+I66</f>
        <v>0</v>
      </c>
      <c r="J76" s="131"/>
    </row>
    <row r="78" spans="1:10" ht="15">
      <c r="A78" s="113">
        <v>776</v>
      </c>
      <c r="B78" s="113" t="s">
        <v>72</v>
      </c>
      <c r="C78" s="113"/>
      <c r="D78" s="113"/>
      <c r="E78" s="114"/>
      <c r="F78" s="113"/>
      <c r="G78" s="113"/>
      <c r="H78" s="113"/>
      <c r="I78" s="113"/>
      <c r="J78" s="115"/>
    </row>
    <row r="79" spans="1:10" ht="15">
      <c r="A79" s="116">
        <v>19</v>
      </c>
      <c r="B79" s="117" t="s">
        <v>159</v>
      </c>
      <c r="C79" s="116"/>
      <c r="D79" s="116" t="s">
        <v>160</v>
      </c>
      <c r="E79" s="118"/>
      <c r="F79" s="116"/>
      <c r="G79" s="116"/>
      <c r="H79" s="116"/>
      <c r="I79" s="116"/>
      <c r="J79" s="119"/>
    </row>
    <row r="80" spans="1:10" ht="15">
      <c r="A80" s="116"/>
      <c r="B80" s="116"/>
      <c r="C80" s="116"/>
      <c r="D80" s="116" t="s">
        <v>104</v>
      </c>
      <c r="E80" s="118">
        <v>46</v>
      </c>
      <c r="F80" s="120"/>
      <c r="G80" s="120">
        <f>F80*E80</f>
        <v>0</v>
      </c>
      <c r="H80" s="121"/>
      <c r="I80" s="121">
        <f>H80*E80</f>
        <v>0</v>
      </c>
      <c r="J80" s="117"/>
    </row>
    <row r="81" spans="1:10" ht="15">
      <c r="A81" s="116">
        <v>20</v>
      </c>
      <c r="B81" s="117" t="s">
        <v>161</v>
      </c>
      <c r="C81" s="116"/>
      <c r="D81" s="116" t="s">
        <v>162</v>
      </c>
      <c r="E81" s="118"/>
      <c r="F81" s="116"/>
      <c r="G81" s="116"/>
      <c r="H81" s="116"/>
      <c r="I81" s="116"/>
      <c r="J81" s="119"/>
    </row>
    <row r="82" spans="1:10" ht="15">
      <c r="A82" s="116"/>
      <c r="B82" s="116"/>
      <c r="C82" s="116"/>
      <c r="D82" s="116" t="s">
        <v>163</v>
      </c>
      <c r="E82" s="118">
        <v>30</v>
      </c>
      <c r="F82" s="120"/>
      <c r="G82" s="120">
        <f>F82*E82</f>
        <v>0</v>
      </c>
      <c r="H82" s="121"/>
      <c r="I82" s="121">
        <f>H82*E82</f>
        <v>0</v>
      </c>
      <c r="J82" s="117"/>
    </row>
    <row r="83" spans="1:10" ht="15">
      <c r="A83" s="116">
        <v>21</v>
      </c>
      <c r="B83" s="117" t="s">
        <v>164</v>
      </c>
      <c r="C83" s="116"/>
      <c r="D83" s="116" t="s">
        <v>165</v>
      </c>
      <c r="E83" s="118"/>
      <c r="F83" s="116"/>
      <c r="G83" s="116"/>
      <c r="H83" s="116"/>
      <c r="I83" s="116"/>
      <c r="J83" s="119"/>
    </row>
    <row r="84" spans="1:10" ht="15">
      <c r="A84" s="116"/>
      <c r="B84" s="116"/>
      <c r="C84" s="116"/>
      <c r="D84" s="116" t="s">
        <v>104</v>
      </c>
      <c r="E84" s="118">
        <v>46</v>
      </c>
      <c r="F84" s="120"/>
      <c r="G84" s="120">
        <f>F84*E84</f>
        <v>0</v>
      </c>
      <c r="H84" s="121"/>
      <c r="I84" s="121">
        <f>H84*E84</f>
        <v>0</v>
      </c>
      <c r="J84" s="117"/>
    </row>
    <row r="85" spans="1:10" ht="15">
      <c r="A85" s="116">
        <v>22</v>
      </c>
      <c r="B85" s="117" t="s">
        <v>166</v>
      </c>
      <c r="C85" s="116"/>
      <c r="D85" s="116" t="s">
        <v>167</v>
      </c>
      <c r="E85" s="118"/>
      <c r="F85" s="116"/>
      <c r="G85" s="116"/>
      <c r="H85" s="116"/>
      <c r="I85" s="116"/>
      <c r="J85" s="119"/>
    </row>
    <row r="86" spans="1:10" ht="15">
      <c r="A86" s="116"/>
      <c r="B86" s="116"/>
      <c r="C86" s="116"/>
      <c r="D86" s="116" t="s">
        <v>104</v>
      </c>
      <c r="E86" s="118">
        <v>50.6</v>
      </c>
      <c r="F86" s="120"/>
      <c r="G86" s="120">
        <f>F86*E86</f>
        <v>0</v>
      </c>
      <c r="H86" s="121"/>
      <c r="I86" s="121">
        <f>H86*E86</f>
        <v>0</v>
      </c>
      <c r="J86" s="117"/>
    </row>
    <row r="87" spans="1:10" ht="15">
      <c r="A87" s="116">
        <v>23</v>
      </c>
      <c r="B87" s="117" t="s">
        <v>168</v>
      </c>
      <c r="C87" s="116"/>
      <c r="D87" s="116" t="s">
        <v>169</v>
      </c>
      <c r="E87" s="118"/>
      <c r="F87" s="116"/>
      <c r="G87" s="116"/>
      <c r="H87" s="116"/>
      <c r="I87" s="116"/>
      <c r="J87" s="119"/>
    </row>
    <row r="88" spans="1:10" ht="15">
      <c r="A88" s="116"/>
      <c r="B88" s="116"/>
      <c r="C88" s="116"/>
      <c r="D88" s="116" t="s">
        <v>157</v>
      </c>
      <c r="E88" s="118">
        <v>0</v>
      </c>
      <c r="F88" s="120"/>
      <c r="G88" s="120">
        <f>F88*E88</f>
        <v>0</v>
      </c>
      <c r="H88" s="121"/>
      <c r="I88" s="121">
        <f>H88*E88</f>
        <v>0</v>
      </c>
      <c r="J88" s="117"/>
    </row>
    <row r="89" spans="1:10" ht="15">
      <c r="A89" s="124"/>
      <c r="B89" s="125" t="s">
        <v>170</v>
      </c>
      <c r="C89" s="126"/>
      <c r="D89" s="124"/>
      <c r="E89" s="127"/>
      <c r="F89" s="128"/>
      <c r="G89" s="129">
        <f>G88+G86+G84+G82+G80</f>
        <v>0</v>
      </c>
      <c r="H89" s="130"/>
      <c r="I89" s="130">
        <f>I88+I86+I84+I82+I80</f>
        <v>0</v>
      </c>
      <c r="J89" s="131"/>
    </row>
    <row r="91" spans="1:10" ht="15">
      <c r="A91" s="113">
        <v>784</v>
      </c>
      <c r="B91" s="113" t="s">
        <v>74</v>
      </c>
      <c r="C91" s="113"/>
      <c r="D91" s="113"/>
      <c r="E91" s="114"/>
      <c r="F91" s="113"/>
      <c r="G91" s="113"/>
      <c r="H91" s="113"/>
      <c r="I91" s="113"/>
      <c r="J91" s="115"/>
    </row>
    <row r="92" spans="1:10" ht="15">
      <c r="A92" s="116">
        <v>24</v>
      </c>
      <c r="B92" s="117" t="s">
        <v>171</v>
      </c>
      <c r="C92" s="116"/>
      <c r="D92" s="116" t="s">
        <v>172</v>
      </c>
      <c r="E92" s="118"/>
      <c r="F92" s="116"/>
      <c r="G92" s="116"/>
      <c r="H92" s="116"/>
      <c r="I92" s="116"/>
      <c r="J92" s="119"/>
    </row>
    <row r="93" spans="1:10" ht="15">
      <c r="A93" s="116"/>
      <c r="B93" s="116"/>
      <c r="C93" s="116"/>
      <c r="D93" s="116" t="s">
        <v>104</v>
      </c>
      <c r="E93" s="118">
        <v>83</v>
      </c>
      <c r="F93" s="120"/>
      <c r="G93" s="120">
        <f>F93*E93</f>
        <v>0</v>
      </c>
      <c r="H93" s="121"/>
      <c r="I93" s="121">
        <f>H93*E93</f>
        <v>0</v>
      </c>
      <c r="J93" s="117"/>
    </row>
    <row r="94" spans="1:10" ht="15">
      <c r="A94" s="116">
        <v>25</v>
      </c>
      <c r="B94" s="117" t="s">
        <v>173</v>
      </c>
      <c r="C94" s="116"/>
      <c r="D94" s="116" t="s">
        <v>174</v>
      </c>
      <c r="E94" s="118"/>
      <c r="F94" s="116"/>
      <c r="G94" s="116"/>
      <c r="H94" s="116"/>
      <c r="I94" s="116"/>
      <c r="J94" s="119"/>
    </row>
    <row r="95" spans="1:10" ht="15">
      <c r="A95" s="116"/>
      <c r="B95" s="116"/>
      <c r="C95" s="116"/>
      <c r="D95" s="116" t="s">
        <v>104</v>
      </c>
      <c r="E95" s="118">
        <v>35</v>
      </c>
      <c r="F95" s="120"/>
      <c r="G95" s="120">
        <f>F95*E95</f>
        <v>0</v>
      </c>
      <c r="H95" s="121"/>
      <c r="I95" s="121">
        <f>H95*E95</f>
        <v>0</v>
      </c>
      <c r="J95" s="117"/>
    </row>
    <row r="96" spans="1:10" ht="15">
      <c r="A96" s="124"/>
      <c r="B96" s="125" t="s">
        <v>175</v>
      </c>
      <c r="C96" s="126"/>
      <c r="D96" s="124"/>
      <c r="E96" s="127"/>
      <c r="F96" s="128"/>
      <c r="G96" s="129">
        <f>G95+G93</f>
        <v>0</v>
      </c>
      <c r="H96" s="130"/>
      <c r="I96" s="130">
        <f>I95+I93</f>
        <v>0</v>
      </c>
      <c r="J96" s="131"/>
    </row>
    <row r="98" spans="1:10" ht="15">
      <c r="A98" s="113">
        <v>790</v>
      </c>
      <c r="B98" s="113" t="s">
        <v>76</v>
      </c>
      <c r="C98" s="113"/>
      <c r="D98" s="113"/>
      <c r="E98" s="114"/>
      <c r="F98" s="113"/>
      <c r="G98" s="113"/>
      <c r="H98" s="113"/>
      <c r="I98" s="113"/>
      <c r="J98" s="115"/>
    </row>
    <row r="99" spans="1:10" ht="15">
      <c r="A99" s="116">
        <v>26</v>
      </c>
      <c r="B99" s="117" t="s">
        <v>176</v>
      </c>
      <c r="C99" s="116"/>
      <c r="D99" s="116" t="s">
        <v>177</v>
      </c>
      <c r="E99" s="118"/>
      <c r="F99" s="116"/>
      <c r="G99" s="116"/>
      <c r="H99" s="116"/>
      <c r="I99" s="116"/>
      <c r="J99" s="119"/>
    </row>
    <row r="100" spans="1:10" ht="15">
      <c r="A100" s="116"/>
      <c r="B100" s="116"/>
      <c r="C100" s="116"/>
      <c r="D100" s="116" t="s">
        <v>104</v>
      </c>
      <c r="E100" s="118">
        <v>83</v>
      </c>
      <c r="F100" s="120"/>
      <c r="G100" s="120">
        <f>F100*E100</f>
        <v>0</v>
      </c>
      <c r="H100" s="121"/>
      <c r="I100" s="121">
        <f>H100*E100</f>
        <v>0</v>
      </c>
      <c r="J100" s="117"/>
    </row>
    <row r="101" spans="1:10" ht="15">
      <c r="A101" s="116">
        <v>27</v>
      </c>
      <c r="B101" s="117" t="s">
        <v>178</v>
      </c>
      <c r="C101" s="116"/>
      <c r="D101" s="116" t="s">
        <v>179</v>
      </c>
      <c r="E101" s="118"/>
      <c r="F101" s="116"/>
      <c r="G101" s="116"/>
      <c r="H101" s="116"/>
      <c r="I101" s="116"/>
      <c r="J101" s="119"/>
    </row>
    <row r="102" spans="1:10" ht="15">
      <c r="A102" s="116"/>
      <c r="B102" s="116"/>
      <c r="C102" s="116"/>
      <c r="D102" s="116" t="s">
        <v>104</v>
      </c>
      <c r="E102" s="118">
        <v>83</v>
      </c>
      <c r="F102" s="120"/>
      <c r="G102" s="120">
        <f>F102*E102</f>
        <v>0</v>
      </c>
      <c r="H102" s="121"/>
      <c r="I102" s="121">
        <f>H102*E102</f>
        <v>0</v>
      </c>
      <c r="J102" s="117"/>
    </row>
    <row r="103" spans="1:10" ht="15">
      <c r="A103" s="116">
        <v>28</v>
      </c>
      <c r="B103" s="117" t="s">
        <v>180</v>
      </c>
      <c r="C103" s="116"/>
      <c r="D103" s="116" t="s">
        <v>181</v>
      </c>
      <c r="E103" s="118"/>
      <c r="F103" s="116"/>
      <c r="G103" s="116"/>
      <c r="H103" s="116"/>
      <c r="I103" s="116"/>
      <c r="J103" s="119"/>
    </row>
    <row r="104" spans="1:10" ht="15">
      <c r="A104" s="116"/>
      <c r="B104" s="116"/>
      <c r="C104" s="116"/>
      <c r="D104" s="116" t="s">
        <v>104</v>
      </c>
      <c r="E104" s="118">
        <v>46</v>
      </c>
      <c r="F104" s="120"/>
      <c r="G104" s="120">
        <f>F104*E104</f>
        <v>0</v>
      </c>
      <c r="H104" s="121"/>
      <c r="I104" s="121">
        <f>H104*E104</f>
        <v>0</v>
      </c>
      <c r="J104" s="117"/>
    </row>
    <row r="105" spans="1:10" ht="15">
      <c r="A105" s="124"/>
      <c r="B105" s="125" t="s">
        <v>182</v>
      </c>
      <c r="C105" s="126"/>
      <c r="D105" s="124"/>
      <c r="E105" s="127"/>
      <c r="F105" s="128"/>
      <c r="G105" s="129">
        <f>G104+G102+G100</f>
        <v>0</v>
      </c>
      <c r="H105" s="130"/>
      <c r="I105" s="130">
        <f>I104+I102+I100</f>
        <v>0</v>
      </c>
      <c r="J105" s="131"/>
    </row>
    <row r="107" spans="1:10" ht="15">
      <c r="A107" s="113" t="s">
        <v>77</v>
      </c>
      <c r="B107" s="113" t="s">
        <v>78</v>
      </c>
      <c r="C107" s="113"/>
      <c r="D107" s="113"/>
      <c r="E107" s="114"/>
      <c r="F107" s="113"/>
      <c r="G107" s="113"/>
      <c r="H107" s="113"/>
      <c r="I107" s="113"/>
      <c r="J107" s="115"/>
    </row>
    <row r="108" spans="1:10" ht="15">
      <c r="A108" s="116">
        <v>29</v>
      </c>
      <c r="B108" s="117" t="s">
        <v>183</v>
      </c>
      <c r="C108" s="116"/>
      <c r="D108" s="116" t="s">
        <v>78</v>
      </c>
      <c r="E108" s="118"/>
      <c r="F108" s="116"/>
      <c r="G108" s="116"/>
      <c r="H108" s="116"/>
      <c r="I108" s="116"/>
      <c r="J108" s="119"/>
    </row>
    <row r="109" spans="1:10" ht="15">
      <c r="A109" s="116"/>
      <c r="B109" s="117"/>
      <c r="C109" s="116"/>
      <c r="D109" s="149" t="s">
        <v>384</v>
      </c>
      <c r="E109" s="118"/>
      <c r="F109" s="116"/>
      <c r="G109" s="116"/>
      <c r="H109" s="116"/>
      <c r="I109" s="116"/>
      <c r="J109" s="119"/>
    </row>
    <row r="110" spans="1:10" ht="15">
      <c r="A110" s="116"/>
      <c r="B110" s="116"/>
      <c r="C110" s="116"/>
      <c r="D110" s="116" t="s">
        <v>112</v>
      </c>
      <c r="E110" s="118">
        <v>1</v>
      </c>
      <c r="F110" s="120"/>
      <c r="G110" s="120">
        <f>'Rekapitulace+'!F26</f>
        <v>0</v>
      </c>
      <c r="H110" s="121"/>
      <c r="I110" s="121"/>
      <c r="J110" s="117"/>
    </row>
    <row r="111" spans="1:10" ht="15">
      <c r="A111" s="116">
        <v>30</v>
      </c>
      <c r="B111" s="117" t="s">
        <v>184</v>
      </c>
      <c r="C111" s="116"/>
      <c r="D111" s="116" t="s">
        <v>185</v>
      </c>
      <c r="E111" s="118"/>
      <c r="F111" s="116"/>
      <c r="G111" s="116"/>
      <c r="H111" s="116"/>
      <c r="I111" s="116"/>
      <c r="J111" s="119"/>
    </row>
    <row r="112" spans="1:10" ht="15">
      <c r="A112" s="116"/>
      <c r="B112" s="117"/>
      <c r="C112" s="116"/>
      <c r="D112" s="149" t="s">
        <v>385</v>
      </c>
      <c r="E112" s="118"/>
      <c r="F112" s="116"/>
      <c r="G112" s="116"/>
      <c r="H112" s="116"/>
      <c r="I112" s="116"/>
      <c r="J112" s="119"/>
    </row>
    <row r="113" spans="1:10" ht="15">
      <c r="A113" s="116"/>
      <c r="B113" s="116"/>
      <c r="C113" s="116"/>
      <c r="D113" s="116" t="s">
        <v>112</v>
      </c>
      <c r="E113" s="118">
        <v>1</v>
      </c>
      <c r="F113" s="143"/>
      <c r="G113" s="120">
        <f>'D+M'!B11</f>
        <v>0</v>
      </c>
      <c r="H113" s="121"/>
      <c r="I113" s="121"/>
      <c r="J113" s="117"/>
    </row>
    <row r="114" spans="1:10" ht="15">
      <c r="A114" s="124"/>
      <c r="B114" s="125" t="s">
        <v>186</v>
      </c>
      <c r="C114" s="126"/>
      <c r="D114" s="124"/>
      <c r="E114" s="127"/>
      <c r="F114" s="128"/>
      <c r="G114" s="129">
        <f>G113+G110</f>
        <v>0</v>
      </c>
      <c r="H114" s="130"/>
      <c r="I114" s="130"/>
      <c r="J114" s="131"/>
    </row>
    <row r="116" spans="1:10" ht="15">
      <c r="A116" s="113" t="s">
        <v>79</v>
      </c>
      <c r="B116" s="113" t="s">
        <v>80</v>
      </c>
      <c r="C116" s="113"/>
      <c r="D116" s="113"/>
      <c r="E116" s="114"/>
      <c r="F116" s="113"/>
      <c r="G116" s="113"/>
      <c r="H116" s="113"/>
      <c r="I116" s="113"/>
      <c r="J116" s="115"/>
    </row>
    <row r="117" spans="1:10" ht="15">
      <c r="A117" s="116">
        <v>31</v>
      </c>
      <c r="B117" s="117" t="s">
        <v>187</v>
      </c>
      <c r="C117" s="116"/>
      <c r="D117" s="116" t="s">
        <v>188</v>
      </c>
      <c r="E117" s="118"/>
      <c r="F117" s="116"/>
      <c r="G117" s="116"/>
      <c r="H117" s="116"/>
      <c r="I117" s="116"/>
      <c r="J117" s="119"/>
    </row>
    <row r="118" spans="1:10" ht="15">
      <c r="A118" s="116"/>
      <c r="B118" s="116"/>
      <c r="C118" s="116"/>
      <c r="D118" s="116" t="s">
        <v>189</v>
      </c>
      <c r="E118" s="118"/>
      <c r="F118" s="120"/>
      <c r="G118" s="120"/>
      <c r="H118" s="121"/>
      <c r="I118" s="121"/>
      <c r="J118" s="117"/>
    </row>
    <row r="119" spans="1:10" ht="15">
      <c r="A119" s="116">
        <v>32</v>
      </c>
      <c r="B119" s="117" t="s">
        <v>190</v>
      </c>
      <c r="C119" s="116"/>
      <c r="D119" s="116" t="s">
        <v>191</v>
      </c>
      <c r="E119" s="118"/>
      <c r="F119" s="116"/>
      <c r="G119" s="116"/>
      <c r="H119" s="116"/>
      <c r="I119" s="116"/>
      <c r="J119" s="119"/>
    </row>
    <row r="120" spans="1:10" ht="15">
      <c r="A120" s="116"/>
      <c r="B120" s="116"/>
      <c r="C120" s="116"/>
      <c r="D120" s="116" t="s">
        <v>192</v>
      </c>
      <c r="E120" s="118">
        <v>11</v>
      </c>
      <c r="F120" s="120"/>
      <c r="G120" s="120">
        <f>F120*E120</f>
        <v>0</v>
      </c>
      <c r="H120" s="121"/>
      <c r="I120" s="121"/>
      <c r="J120" s="117"/>
    </row>
    <row r="121" spans="1:10" ht="15">
      <c r="A121" s="116">
        <v>33</v>
      </c>
      <c r="B121" s="117" t="s">
        <v>193</v>
      </c>
      <c r="C121" s="116"/>
      <c r="D121" s="116" t="s">
        <v>194</v>
      </c>
      <c r="E121" s="118"/>
      <c r="F121" s="116"/>
      <c r="G121" s="116"/>
      <c r="H121" s="116"/>
      <c r="I121" s="116"/>
      <c r="J121" s="119"/>
    </row>
    <row r="122" spans="1:10" ht="15">
      <c r="A122" s="116"/>
      <c r="B122" s="116"/>
      <c r="C122" s="116"/>
      <c r="D122" s="116" t="s">
        <v>192</v>
      </c>
      <c r="E122" s="118">
        <v>2</v>
      </c>
      <c r="F122" s="120"/>
      <c r="G122" s="120">
        <f>F122*E122</f>
        <v>0</v>
      </c>
      <c r="H122" s="121"/>
      <c r="I122" s="121"/>
      <c r="J122" s="117"/>
    </row>
    <row r="123" spans="1:10" ht="15">
      <c r="A123" s="116">
        <v>34</v>
      </c>
      <c r="B123" s="117" t="s">
        <v>195</v>
      </c>
      <c r="C123" s="116"/>
      <c r="D123" s="116" t="s">
        <v>196</v>
      </c>
      <c r="E123" s="118"/>
      <c r="F123" s="116"/>
      <c r="G123" s="116"/>
      <c r="H123" s="116"/>
      <c r="I123" s="116"/>
      <c r="J123" s="119"/>
    </row>
    <row r="124" spans="1:10" ht="15">
      <c r="A124" s="116"/>
      <c r="B124" s="116"/>
      <c r="C124" s="116"/>
      <c r="D124" s="116" t="s">
        <v>192</v>
      </c>
      <c r="E124" s="118">
        <v>2</v>
      </c>
      <c r="F124" s="120"/>
      <c r="G124" s="120">
        <f>F124*E124</f>
        <v>0</v>
      </c>
      <c r="H124" s="121"/>
      <c r="I124" s="121"/>
      <c r="J124" s="117"/>
    </row>
    <row r="125" spans="1:10" ht="15">
      <c r="A125" s="116">
        <v>35</v>
      </c>
      <c r="B125" s="117" t="s">
        <v>197</v>
      </c>
      <c r="C125" s="116"/>
      <c r="D125" s="116" t="s">
        <v>198</v>
      </c>
      <c r="E125" s="118"/>
      <c r="F125" s="116"/>
      <c r="G125" s="116"/>
      <c r="H125" s="116"/>
      <c r="I125" s="116"/>
      <c r="J125" s="119"/>
    </row>
    <row r="126" spans="1:10" ht="15">
      <c r="A126" s="116"/>
      <c r="B126" s="116"/>
      <c r="C126" s="116"/>
      <c r="D126" s="116" t="s">
        <v>192</v>
      </c>
      <c r="E126" s="118">
        <v>2</v>
      </c>
      <c r="F126" s="120"/>
      <c r="G126" s="120">
        <f>F126*E126</f>
        <v>0</v>
      </c>
      <c r="H126" s="121"/>
      <c r="I126" s="121"/>
      <c r="J126" s="117"/>
    </row>
    <row r="127" spans="1:10" ht="15">
      <c r="A127" s="116">
        <v>36</v>
      </c>
      <c r="B127" s="117" t="s">
        <v>199</v>
      </c>
      <c r="C127" s="116"/>
      <c r="D127" s="116" t="s">
        <v>200</v>
      </c>
      <c r="E127" s="118"/>
      <c r="F127" s="116"/>
      <c r="G127" s="116"/>
      <c r="H127" s="116"/>
      <c r="I127" s="116"/>
      <c r="J127" s="119"/>
    </row>
    <row r="128" spans="1:10" ht="15">
      <c r="A128" s="116"/>
      <c r="B128" s="116"/>
      <c r="C128" s="116"/>
      <c r="D128" s="116" t="s">
        <v>192</v>
      </c>
      <c r="E128" s="118">
        <v>1</v>
      </c>
      <c r="F128" s="120"/>
      <c r="G128" s="120">
        <f>F128*E128</f>
        <v>0</v>
      </c>
      <c r="H128" s="121"/>
      <c r="I128" s="121"/>
      <c r="J128" s="117"/>
    </row>
    <row r="129" spans="1:10" ht="15">
      <c r="A129" s="116">
        <v>37</v>
      </c>
      <c r="B129" s="117" t="s">
        <v>201</v>
      </c>
      <c r="C129" s="116"/>
      <c r="D129" s="116" t="s">
        <v>202</v>
      </c>
      <c r="E129" s="118"/>
      <c r="F129" s="116"/>
      <c r="G129" s="116"/>
      <c r="H129" s="116"/>
      <c r="I129" s="116"/>
      <c r="J129" s="119"/>
    </row>
    <row r="130" spans="1:10" ht="15">
      <c r="A130" s="116"/>
      <c r="B130" s="116"/>
      <c r="C130" s="116"/>
      <c r="D130" s="116" t="s">
        <v>192</v>
      </c>
      <c r="E130" s="118">
        <v>1</v>
      </c>
      <c r="F130" s="120"/>
      <c r="G130" s="120">
        <f>F130*E130</f>
        <v>0</v>
      </c>
      <c r="H130" s="121"/>
      <c r="I130" s="121"/>
      <c r="J130" s="117"/>
    </row>
    <row r="131" spans="1:10" ht="15">
      <c r="A131" s="116">
        <v>38</v>
      </c>
      <c r="B131" s="117" t="s">
        <v>203</v>
      </c>
      <c r="C131" s="116"/>
      <c r="D131" s="116" t="s">
        <v>204</v>
      </c>
      <c r="E131" s="118"/>
      <c r="F131" s="116"/>
      <c r="G131" s="116"/>
      <c r="H131" s="116"/>
      <c r="I131" s="116"/>
      <c r="J131" s="119"/>
    </row>
    <row r="132" spans="1:10" ht="15">
      <c r="A132" s="116"/>
      <c r="B132" s="116"/>
      <c r="C132" s="116"/>
      <c r="D132" s="116" t="s">
        <v>192</v>
      </c>
      <c r="E132" s="118">
        <v>14</v>
      </c>
      <c r="F132" s="120"/>
      <c r="G132" s="120">
        <f>F132*E132</f>
        <v>0</v>
      </c>
      <c r="H132" s="121"/>
      <c r="I132" s="121"/>
      <c r="J132" s="117"/>
    </row>
    <row r="133" spans="1:10" ht="15">
      <c r="A133" s="116">
        <v>39</v>
      </c>
      <c r="B133" s="117" t="s">
        <v>205</v>
      </c>
      <c r="C133" s="116"/>
      <c r="D133" s="116" t="s">
        <v>206</v>
      </c>
      <c r="E133" s="118"/>
      <c r="F133" s="116"/>
      <c r="G133" s="116"/>
      <c r="H133" s="116"/>
      <c r="I133" s="116"/>
      <c r="J133" s="119"/>
    </row>
    <row r="134" spans="1:10" ht="15">
      <c r="A134" s="116"/>
      <c r="B134" s="116"/>
      <c r="C134" s="116"/>
      <c r="D134" s="116" t="s">
        <v>192</v>
      </c>
      <c r="E134" s="118">
        <v>11</v>
      </c>
      <c r="F134" s="120"/>
      <c r="G134" s="120">
        <f>F134*E134</f>
        <v>0</v>
      </c>
      <c r="H134" s="121"/>
      <c r="I134" s="121"/>
      <c r="J134" s="117"/>
    </row>
    <row r="135" spans="1:10" ht="15">
      <c r="A135" s="116">
        <v>40</v>
      </c>
      <c r="B135" s="117" t="s">
        <v>207</v>
      </c>
      <c r="C135" s="116"/>
      <c r="D135" s="116" t="s">
        <v>208</v>
      </c>
      <c r="E135" s="118"/>
      <c r="F135" s="116"/>
      <c r="G135" s="116"/>
      <c r="H135" s="116"/>
      <c r="I135" s="116"/>
      <c r="J135" s="119"/>
    </row>
    <row r="136" spans="1:10" ht="15">
      <c r="A136" s="116"/>
      <c r="B136" s="116"/>
      <c r="C136" s="116"/>
      <c r="D136" s="116" t="s">
        <v>192</v>
      </c>
      <c r="E136" s="118">
        <v>15</v>
      </c>
      <c r="F136" s="120"/>
      <c r="G136" s="120">
        <f>F136*E136</f>
        <v>0</v>
      </c>
      <c r="H136" s="121"/>
      <c r="I136" s="121"/>
      <c r="J136" s="117"/>
    </row>
    <row r="137" spans="1:10" ht="15">
      <c r="A137" s="116">
        <v>41</v>
      </c>
      <c r="B137" s="117" t="s">
        <v>209</v>
      </c>
      <c r="C137" s="116"/>
      <c r="D137" s="116" t="s">
        <v>210</v>
      </c>
      <c r="E137" s="118"/>
      <c r="F137" s="116"/>
      <c r="G137" s="116"/>
      <c r="H137" s="116"/>
      <c r="I137" s="116"/>
      <c r="J137" s="119"/>
    </row>
    <row r="138" spans="1:10" ht="15">
      <c r="A138" s="116"/>
      <c r="B138" s="116"/>
      <c r="C138" s="116"/>
      <c r="D138" s="116" t="s">
        <v>192</v>
      </c>
      <c r="E138" s="118">
        <v>1</v>
      </c>
      <c r="F138" s="120"/>
      <c r="G138" s="120">
        <f>F138*E138</f>
        <v>0</v>
      </c>
      <c r="H138" s="121"/>
      <c r="I138" s="121"/>
      <c r="J138" s="117"/>
    </row>
    <row r="139" spans="1:10" ht="15">
      <c r="A139" s="116">
        <v>42</v>
      </c>
      <c r="B139" s="117" t="s">
        <v>211</v>
      </c>
      <c r="C139" s="116"/>
      <c r="D139" s="116" t="s">
        <v>212</v>
      </c>
      <c r="E139" s="118"/>
      <c r="F139" s="116"/>
      <c r="G139" s="116"/>
      <c r="H139" s="116"/>
      <c r="I139" s="116"/>
      <c r="J139" s="119"/>
    </row>
    <row r="140" spans="1:10" ht="15">
      <c r="A140" s="116"/>
      <c r="B140" s="116"/>
      <c r="C140" s="116"/>
      <c r="D140" s="116" t="s">
        <v>192</v>
      </c>
      <c r="E140" s="118">
        <v>1</v>
      </c>
      <c r="F140" s="120"/>
      <c r="G140" s="120">
        <f>F140*E140</f>
        <v>0</v>
      </c>
      <c r="H140" s="121"/>
      <c r="I140" s="121"/>
      <c r="J140" s="117"/>
    </row>
    <row r="141" spans="1:10" ht="15">
      <c r="A141" s="116">
        <v>43</v>
      </c>
      <c r="B141" s="117" t="s">
        <v>213</v>
      </c>
      <c r="C141" s="116"/>
      <c r="D141" s="116" t="s">
        <v>214</v>
      </c>
      <c r="E141" s="118"/>
      <c r="F141" s="116"/>
      <c r="G141" s="116"/>
      <c r="H141" s="116"/>
      <c r="I141" s="116"/>
      <c r="J141" s="119"/>
    </row>
    <row r="142" spans="1:10" ht="15">
      <c r="A142" s="116"/>
      <c r="B142" s="116"/>
      <c r="C142" s="116"/>
      <c r="D142" s="116" t="s">
        <v>192</v>
      </c>
      <c r="E142" s="118">
        <v>1</v>
      </c>
      <c r="F142" s="120"/>
      <c r="G142" s="120">
        <f>F142*E142</f>
        <v>0</v>
      </c>
      <c r="H142" s="121"/>
      <c r="I142" s="121"/>
      <c r="J142" s="117"/>
    </row>
    <row r="143" spans="1:10" ht="15">
      <c r="A143" s="116">
        <v>44</v>
      </c>
      <c r="B143" s="117" t="s">
        <v>215</v>
      </c>
      <c r="C143" s="116"/>
      <c r="D143" s="116" t="s">
        <v>216</v>
      </c>
      <c r="E143" s="118"/>
      <c r="F143" s="116"/>
      <c r="G143" s="116"/>
      <c r="H143" s="116"/>
      <c r="I143" s="116"/>
      <c r="J143" s="119"/>
    </row>
    <row r="144" spans="1:10" ht="15">
      <c r="A144" s="116"/>
      <c r="B144" s="116"/>
      <c r="C144" s="116"/>
      <c r="D144" s="116" t="s">
        <v>192</v>
      </c>
      <c r="E144" s="118">
        <v>1</v>
      </c>
      <c r="F144" s="120"/>
      <c r="G144" s="120">
        <f>F144*E144</f>
        <v>0</v>
      </c>
      <c r="H144" s="121"/>
      <c r="I144" s="121"/>
      <c r="J144" s="117"/>
    </row>
    <row r="145" spans="1:10" ht="15">
      <c r="A145" s="116">
        <v>45</v>
      </c>
      <c r="B145" s="117" t="s">
        <v>217</v>
      </c>
      <c r="C145" s="116"/>
      <c r="D145" s="116" t="s">
        <v>218</v>
      </c>
      <c r="E145" s="118"/>
      <c r="F145" s="116"/>
      <c r="G145" s="116"/>
      <c r="H145" s="116"/>
      <c r="I145" s="116"/>
      <c r="J145" s="119"/>
    </row>
    <row r="146" spans="1:10" ht="15">
      <c r="A146" s="116"/>
      <c r="B146" s="116"/>
      <c r="C146" s="116"/>
      <c r="D146" s="116" t="s">
        <v>192</v>
      </c>
      <c r="E146" s="118">
        <v>1</v>
      </c>
      <c r="F146" s="120"/>
      <c r="G146" s="120">
        <f>F146*E146</f>
        <v>0</v>
      </c>
      <c r="H146" s="121"/>
      <c r="I146" s="121"/>
      <c r="J146" s="117"/>
    </row>
    <row r="147" spans="1:10" ht="15">
      <c r="A147" s="116">
        <v>46</v>
      </c>
      <c r="B147" s="117" t="s">
        <v>219</v>
      </c>
      <c r="C147" s="116"/>
      <c r="D147" s="116" t="s">
        <v>220</v>
      </c>
      <c r="E147" s="118"/>
      <c r="F147" s="116"/>
      <c r="G147" s="116"/>
      <c r="H147" s="116"/>
      <c r="I147" s="116"/>
      <c r="J147" s="119"/>
    </row>
    <row r="148" spans="1:10" ht="15">
      <c r="A148" s="116"/>
      <c r="B148" s="116"/>
      <c r="C148" s="116"/>
      <c r="D148" s="116" t="s">
        <v>192</v>
      </c>
      <c r="E148" s="118">
        <v>1</v>
      </c>
      <c r="F148" s="120"/>
      <c r="G148" s="120">
        <f>F148*E148</f>
        <v>0</v>
      </c>
      <c r="H148" s="121"/>
      <c r="I148" s="121"/>
      <c r="J148" s="117"/>
    </row>
    <row r="149" spans="1:10" ht="15">
      <c r="A149" s="116">
        <v>47</v>
      </c>
      <c r="B149" s="117" t="s">
        <v>221</v>
      </c>
      <c r="C149" s="116"/>
      <c r="D149" s="116" t="s">
        <v>222</v>
      </c>
      <c r="E149" s="118"/>
      <c r="F149" s="116"/>
      <c r="G149" s="116"/>
      <c r="H149" s="116"/>
      <c r="I149" s="116"/>
      <c r="J149" s="119"/>
    </row>
    <row r="150" spans="1:10" ht="15">
      <c r="A150" s="116"/>
      <c r="B150" s="116"/>
      <c r="C150" s="116"/>
      <c r="D150" s="116" t="s">
        <v>192</v>
      </c>
      <c r="E150" s="118">
        <v>1</v>
      </c>
      <c r="F150" s="120"/>
      <c r="G150" s="120">
        <f>F150*E150</f>
        <v>0</v>
      </c>
      <c r="H150" s="121"/>
      <c r="I150" s="121"/>
      <c r="J150" s="117"/>
    </row>
    <row r="151" spans="1:10" ht="15">
      <c r="A151" s="116">
        <v>48</v>
      </c>
      <c r="B151" s="117" t="s">
        <v>223</v>
      </c>
      <c r="C151" s="116"/>
      <c r="D151" s="116" t="s">
        <v>224</v>
      </c>
      <c r="E151" s="118"/>
      <c r="F151" s="116"/>
      <c r="G151" s="116"/>
      <c r="H151" s="116"/>
      <c r="I151" s="116"/>
      <c r="J151" s="119"/>
    </row>
    <row r="152" spans="1:10" ht="15">
      <c r="A152" s="116"/>
      <c r="B152" s="116"/>
      <c r="C152" s="116"/>
      <c r="D152" s="116" t="s">
        <v>157</v>
      </c>
      <c r="E152" s="118">
        <v>0</v>
      </c>
      <c r="F152" s="120"/>
      <c r="G152" s="120">
        <f>F152*E152</f>
        <v>0</v>
      </c>
      <c r="H152" s="121"/>
      <c r="I152" s="121"/>
      <c r="J152" s="117"/>
    </row>
    <row r="153" spans="1:10" ht="15">
      <c r="A153" s="135"/>
      <c r="B153" s="136" t="s">
        <v>225</v>
      </c>
      <c r="C153" s="137"/>
      <c r="D153" s="135"/>
      <c r="E153" s="138"/>
      <c r="F153" s="139"/>
      <c r="G153" s="140">
        <f>G152+G150+G148+G146+G144+G142+G140+G138+G136+G134+G132+G130+G128+G126+G124+G122+G120</f>
        <v>0</v>
      </c>
      <c r="H153" s="141"/>
      <c r="I153" s="141"/>
      <c r="J153" s="142"/>
    </row>
    <row r="155" spans="1:10" ht="15">
      <c r="A155" s="113"/>
      <c r="B155" s="113"/>
      <c r="C155" s="113"/>
      <c r="D155" s="113"/>
      <c r="E155" s="114"/>
      <c r="F155" s="113"/>
      <c r="G155" s="113"/>
      <c r="H155" s="113"/>
      <c r="I155" s="113"/>
      <c r="J155" s="1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F52" sqref="F52"/>
    </sheetView>
  </sheetViews>
  <sheetFormatPr defaultColWidth="9.140625" defaultRowHeight="15"/>
  <cols>
    <col min="1" max="1" width="6.57421875" style="0" customWidth="1"/>
    <col min="2" max="2" width="45.28125" style="214" customWidth="1"/>
    <col min="3" max="3" width="6.8515625" style="212" customWidth="1"/>
    <col min="4" max="4" width="5.7109375" style="212" customWidth="1"/>
    <col min="5" max="5" width="13.00390625" style="213" customWidth="1"/>
    <col min="6" max="6" width="15.28125" style="213" customWidth="1"/>
    <col min="7" max="7" width="13.57421875" style="0" customWidth="1"/>
    <col min="8" max="8" width="13.421875" style="0" customWidth="1"/>
  </cols>
  <sheetData>
    <row r="1" spans="1:8" ht="15.75">
      <c r="A1" s="59" t="s">
        <v>226</v>
      </c>
      <c r="B1" s="150"/>
      <c r="C1" s="151"/>
      <c r="D1" s="151"/>
      <c r="E1" s="151"/>
      <c r="F1" s="151"/>
      <c r="G1" s="151"/>
      <c r="H1" s="152"/>
    </row>
    <row r="2" spans="1:8" ht="15">
      <c r="A2" s="153" t="s">
        <v>227</v>
      </c>
      <c r="B2" s="154"/>
      <c r="C2" s="154"/>
      <c r="D2" s="155"/>
      <c r="E2" s="155"/>
      <c r="F2" s="155"/>
      <c r="G2" s="155"/>
      <c r="H2" s="156"/>
    </row>
    <row r="3" spans="1:8" ht="19.5" customHeight="1">
      <c r="A3" s="157"/>
      <c r="B3" s="154"/>
      <c r="C3" s="158"/>
      <c r="D3" s="155"/>
      <c r="E3" s="155"/>
      <c r="F3" s="155"/>
      <c r="G3" s="155"/>
      <c r="H3" s="156"/>
    </row>
    <row r="4" spans="1:8" ht="18" customHeight="1">
      <c r="A4" s="159" t="s">
        <v>228</v>
      </c>
      <c r="B4" s="160"/>
      <c r="C4" s="161"/>
      <c r="D4" s="161"/>
      <c r="E4" s="161"/>
      <c r="F4" s="161"/>
      <c r="G4" s="162" t="s">
        <v>56</v>
      </c>
      <c r="H4" s="163"/>
    </row>
    <row r="5" spans="1:8" ht="63" customHeight="1">
      <c r="A5" s="164" t="s">
        <v>93</v>
      </c>
      <c r="B5" s="165" t="s">
        <v>229</v>
      </c>
      <c r="C5" s="165" t="s">
        <v>230</v>
      </c>
      <c r="D5" s="165" t="s">
        <v>231</v>
      </c>
      <c r="E5" s="166" t="s">
        <v>232</v>
      </c>
      <c r="F5" s="167" t="s">
        <v>233</v>
      </c>
      <c r="G5" s="166" t="s">
        <v>232</v>
      </c>
      <c r="H5" s="167" t="s">
        <v>233</v>
      </c>
    </row>
    <row r="6" spans="1:8" ht="15.75" customHeight="1">
      <c r="A6" s="164"/>
      <c r="B6" s="168" t="s">
        <v>234</v>
      </c>
      <c r="C6" s="165"/>
      <c r="D6" s="165"/>
      <c r="E6" s="166"/>
      <c r="F6" s="167"/>
      <c r="G6" s="166"/>
      <c r="H6" s="167"/>
    </row>
    <row r="7" spans="1:8" ht="16.5" customHeight="1">
      <c r="A7" s="169">
        <v>1</v>
      </c>
      <c r="B7" s="170" t="s">
        <v>235</v>
      </c>
      <c r="C7" s="171">
        <v>1</v>
      </c>
      <c r="D7" s="172" t="s">
        <v>236</v>
      </c>
      <c r="E7" s="173"/>
      <c r="F7" s="174">
        <f>E7*C7</f>
        <v>0</v>
      </c>
      <c r="G7" s="173"/>
      <c r="H7" s="174">
        <f>G7*C7</f>
        <v>0</v>
      </c>
    </row>
    <row r="8" spans="1:8" ht="15.75" customHeight="1">
      <c r="A8" s="169">
        <f>A7+1</f>
        <v>2</v>
      </c>
      <c r="B8" s="175" t="s">
        <v>237</v>
      </c>
      <c r="C8" s="176">
        <v>1</v>
      </c>
      <c r="D8" s="177" t="s">
        <v>236</v>
      </c>
      <c r="E8" s="178"/>
      <c r="F8" s="174">
        <f aca="true" t="shared" si="0" ref="F8:F29">E8*C8</f>
        <v>0</v>
      </c>
      <c r="G8" s="178"/>
      <c r="H8" s="174">
        <f aca="true" t="shared" si="1" ref="H8:H29">G8*C8</f>
        <v>0</v>
      </c>
    </row>
    <row r="9" spans="1:8" ht="15.75" customHeight="1">
      <c r="A9" s="169">
        <f aca="true" t="shared" si="2" ref="A9:A29">A8+1</f>
        <v>3</v>
      </c>
      <c r="B9" s="170" t="s">
        <v>238</v>
      </c>
      <c r="C9" s="176">
        <v>1</v>
      </c>
      <c r="D9" s="177" t="s">
        <v>236</v>
      </c>
      <c r="E9" s="178"/>
      <c r="F9" s="174">
        <f t="shared" si="0"/>
        <v>0</v>
      </c>
      <c r="G9" s="178"/>
      <c r="H9" s="174">
        <f t="shared" si="1"/>
        <v>0</v>
      </c>
    </row>
    <row r="10" spans="1:8" ht="33" customHeight="1">
      <c r="A10" s="169">
        <f t="shared" si="2"/>
        <v>4</v>
      </c>
      <c r="B10" s="170" t="s">
        <v>239</v>
      </c>
      <c r="C10" s="176">
        <v>5</v>
      </c>
      <c r="D10" s="177" t="s">
        <v>240</v>
      </c>
      <c r="E10" s="178"/>
      <c r="F10" s="174">
        <f t="shared" si="0"/>
        <v>0</v>
      </c>
      <c r="G10" s="178"/>
      <c r="H10" s="174">
        <f t="shared" si="1"/>
        <v>0</v>
      </c>
    </row>
    <row r="11" spans="1:8" ht="27.75" customHeight="1">
      <c r="A11" s="169">
        <f t="shared" si="2"/>
        <v>5</v>
      </c>
      <c r="B11" s="179" t="s">
        <v>241</v>
      </c>
      <c r="C11" s="171">
        <v>1</v>
      </c>
      <c r="D11" s="172" t="s">
        <v>236</v>
      </c>
      <c r="E11" s="173"/>
      <c r="F11" s="174">
        <f t="shared" si="0"/>
        <v>0</v>
      </c>
      <c r="G11" s="173"/>
      <c r="H11" s="174">
        <f t="shared" si="1"/>
        <v>0</v>
      </c>
    </row>
    <row r="12" spans="1:8" ht="33.75" customHeight="1">
      <c r="A12" s="169">
        <f t="shared" si="2"/>
        <v>6</v>
      </c>
      <c r="B12" s="170" t="s">
        <v>242</v>
      </c>
      <c r="C12" s="176">
        <v>10</v>
      </c>
      <c r="D12" s="177" t="s">
        <v>240</v>
      </c>
      <c r="E12" s="178"/>
      <c r="F12" s="174">
        <f t="shared" si="0"/>
        <v>0</v>
      </c>
      <c r="G12" s="178"/>
      <c r="H12" s="174">
        <f t="shared" si="1"/>
        <v>0</v>
      </c>
    </row>
    <row r="13" spans="1:8" ht="15">
      <c r="A13" s="169">
        <f t="shared" si="2"/>
        <v>7</v>
      </c>
      <c r="B13" s="170" t="s">
        <v>243</v>
      </c>
      <c r="C13" s="171">
        <v>1</v>
      </c>
      <c r="D13" s="172" t="s">
        <v>236</v>
      </c>
      <c r="E13" s="173"/>
      <c r="F13" s="174">
        <f t="shared" si="0"/>
        <v>0</v>
      </c>
      <c r="G13" s="173"/>
      <c r="H13" s="174">
        <f t="shared" si="1"/>
        <v>0</v>
      </c>
    </row>
    <row r="14" spans="1:8" s="183" customFormat="1" ht="15" customHeight="1">
      <c r="A14" s="169">
        <f t="shared" si="2"/>
        <v>8</v>
      </c>
      <c r="B14" s="170" t="s">
        <v>244</v>
      </c>
      <c r="C14" s="180">
        <v>200</v>
      </c>
      <c r="D14" s="181" t="s">
        <v>240</v>
      </c>
      <c r="E14" s="182"/>
      <c r="F14" s="174">
        <f t="shared" si="0"/>
        <v>0</v>
      </c>
      <c r="G14" s="182"/>
      <c r="H14" s="174">
        <f t="shared" si="1"/>
        <v>0</v>
      </c>
    </row>
    <row r="15" spans="1:8" s="183" customFormat="1" ht="15" customHeight="1">
      <c r="A15" s="169">
        <f t="shared" si="2"/>
        <v>9</v>
      </c>
      <c r="B15" s="184" t="s">
        <v>245</v>
      </c>
      <c r="C15" s="176">
        <v>1</v>
      </c>
      <c r="D15" s="177" t="s">
        <v>236</v>
      </c>
      <c r="E15" s="178"/>
      <c r="F15" s="174">
        <f t="shared" si="0"/>
        <v>0</v>
      </c>
      <c r="G15" s="178"/>
      <c r="H15" s="174">
        <f t="shared" si="1"/>
        <v>0</v>
      </c>
    </row>
    <row r="16" spans="1:8" s="183" customFormat="1" ht="25.5" customHeight="1">
      <c r="A16" s="169">
        <f t="shared" si="2"/>
        <v>10</v>
      </c>
      <c r="B16" s="185" t="s">
        <v>246</v>
      </c>
      <c r="C16" s="186">
        <v>8</v>
      </c>
      <c r="D16" s="187" t="s">
        <v>236</v>
      </c>
      <c r="E16" s="188"/>
      <c r="F16" s="174">
        <f t="shared" si="0"/>
        <v>0</v>
      </c>
      <c r="G16" s="188"/>
      <c r="H16" s="174">
        <f t="shared" si="1"/>
        <v>0</v>
      </c>
    </row>
    <row r="17" spans="1:8" s="183" customFormat="1" ht="15">
      <c r="A17" s="169">
        <f t="shared" si="2"/>
        <v>11</v>
      </c>
      <c r="B17" s="189" t="s">
        <v>247</v>
      </c>
      <c r="C17" s="186">
        <v>1</v>
      </c>
      <c r="D17" s="187" t="s">
        <v>236</v>
      </c>
      <c r="E17" s="188"/>
      <c r="F17" s="174">
        <f t="shared" si="0"/>
        <v>0</v>
      </c>
      <c r="G17" s="188"/>
      <c r="H17" s="174">
        <f t="shared" si="1"/>
        <v>0</v>
      </c>
    </row>
    <row r="18" spans="1:8" s="183" customFormat="1" ht="15">
      <c r="A18" s="169">
        <f t="shared" si="2"/>
        <v>12</v>
      </c>
      <c r="B18" s="189" t="s">
        <v>248</v>
      </c>
      <c r="C18" s="186">
        <v>2</v>
      </c>
      <c r="D18" s="187" t="s">
        <v>236</v>
      </c>
      <c r="E18" s="188"/>
      <c r="F18" s="174">
        <f t="shared" si="0"/>
        <v>0</v>
      </c>
      <c r="G18" s="188"/>
      <c r="H18" s="174">
        <f t="shared" si="1"/>
        <v>0</v>
      </c>
    </row>
    <row r="19" spans="1:8" s="183" customFormat="1" ht="15">
      <c r="A19" s="169">
        <f t="shared" si="2"/>
        <v>13</v>
      </c>
      <c r="B19" s="189" t="s">
        <v>249</v>
      </c>
      <c r="C19" s="186">
        <v>6</v>
      </c>
      <c r="D19" s="187" t="s">
        <v>236</v>
      </c>
      <c r="E19" s="188"/>
      <c r="F19" s="174">
        <f t="shared" si="0"/>
        <v>0</v>
      </c>
      <c r="G19" s="188"/>
      <c r="H19" s="174">
        <f t="shared" si="1"/>
        <v>0</v>
      </c>
    </row>
    <row r="20" spans="1:8" s="183" customFormat="1" ht="15">
      <c r="A20" s="169">
        <f t="shared" si="2"/>
        <v>14</v>
      </c>
      <c r="B20" s="189" t="s">
        <v>250</v>
      </c>
      <c r="C20" s="186">
        <v>2</v>
      </c>
      <c r="D20" s="187" t="s">
        <v>236</v>
      </c>
      <c r="E20" s="188"/>
      <c r="F20" s="174">
        <f t="shared" si="0"/>
        <v>0</v>
      </c>
      <c r="G20" s="188"/>
      <c r="H20" s="174">
        <f t="shared" si="1"/>
        <v>0</v>
      </c>
    </row>
    <row r="21" spans="1:8" s="183" customFormat="1" ht="15">
      <c r="A21" s="169">
        <f t="shared" si="2"/>
        <v>15</v>
      </c>
      <c r="B21" s="190" t="s">
        <v>251</v>
      </c>
      <c r="C21" s="186">
        <v>12</v>
      </c>
      <c r="D21" s="187" t="s">
        <v>236</v>
      </c>
      <c r="E21" s="191"/>
      <c r="F21" s="174">
        <f t="shared" si="0"/>
        <v>0</v>
      </c>
      <c r="G21" s="191"/>
      <c r="H21" s="174">
        <f t="shared" si="1"/>
        <v>0</v>
      </c>
    </row>
    <row r="22" spans="1:8" s="183" customFormat="1" ht="15">
      <c r="A22" s="169">
        <f t="shared" si="2"/>
        <v>16</v>
      </c>
      <c r="B22" s="190" t="s">
        <v>252</v>
      </c>
      <c r="C22" s="186">
        <v>32</v>
      </c>
      <c r="D22" s="186" t="s">
        <v>236</v>
      </c>
      <c r="E22" s="191"/>
      <c r="F22" s="174">
        <f t="shared" si="0"/>
        <v>0</v>
      </c>
      <c r="G22" s="191"/>
      <c r="H22" s="174">
        <f t="shared" si="1"/>
        <v>0</v>
      </c>
    </row>
    <row r="23" spans="1:8" s="183" customFormat="1" ht="15">
      <c r="A23" s="169">
        <f t="shared" si="2"/>
        <v>17</v>
      </c>
      <c r="B23" s="190" t="s">
        <v>253</v>
      </c>
      <c r="C23" s="186">
        <v>32</v>
      </c>
      <c r="D23" s="186" t="s">
        <v>236</v>
      </c>
      <c r="E23" s="191"/>
      <c r="F23" s="174">
        <f t="shared" si="0"/>
        <v>0</v>
      </c>
      <c r="G23" s="191"/>
      <c r="H23" s="174">
        <f t="shared" si="1"/>
        <v>0</v>
      </c>
    </row>
    <row r="24" spans="1:8" s="183" customFormat="1" ht="13.5" customHeight="1">
      <c r="A24" s="169">
        <f t="shared" si="2"/>
        <v>18</v>
      </c>
      <c r="B24" s="170" t="s">
        <v>254</v>
      </c>
      <c r="C24" s="176">
        <v>16</v>
      </c>
      <c r="D24" s="177" t="s">
        <v>236</v>
      </c>
      <c r="E24" s="178"/>
      <c r="F24" s="174">
        <f t="shared" si="0"/>
        <v>0</v>
      </c>
      <c r="G24" s="178"/>
      <c r="H24" s="174">
        <f t="shared" si="1"/>
        <v>0</v>
      </c>
    </row>
    <row r="25" spans="1:8" s="183" customFormat="1" ht="13.5" customHeight="1">
      <c r="A25" s="169">
        <f t="shared" si="2"/>
        <v>19</v>
      </c>
      <c r="B25" s="170" t="s">
        <v>255</v>
      </c>
      <c r="C25" s="176">
        <v>16</v>
      </c>
      <c r="D25" s="177" t="s">
        <v>236</v>
      </c>
      <c r="E25" s="178"/>
      <c r="F25" s="174">
        <f t="shared" si="0"/>
        <v>0</v>
      </c>
      <c r="G25" s="178"/>
      <c r="H25" s="174">
        <f t="shared" si="1"/>
        <v>0</v>
      </c>
    </row>
    <row r="26" spans="1:8" ht="15">
      <c r="A26" s="169">
        <v>20</v>
      </c>
      <c r="B26" s="170" t="s">
        <v>256</v>
      </c>
      <c r="C26" s="171">
        <v>12</v>
      </c>
      <c r="D26" s="172" t="s">
        <v>236</v>
      </c>
      <c r="E26" s="173"/>
      <c r="F26" s="174">
        <f t="shared" si="0"/>
        <v>0</v>
      </c>
      <c r="G26" s="173"/>
      <c r="H26" s="174">
        <f t="shared" si="1"/>
        <v>0</v>
      </c>
    </row>
    <row r="27" spans="1:8" s="183" customFormat="1" ht="13.5" customHeight="1">
      <c r="A27" s="169">
        <v>21</v>
      </c>
      <c r="B27" s="170" t="s">
        <v>257</v>
      </c>
      <c r="C27" s="176">
        <v>5</v>
      </c>
      <c r="D27" s="177" t="s">
        <v>258</v>
      </c>
      <c r="E27" s="178"/>
      <c r="F27" s="174">
        <f t="shared" si="0"/>
        <v>0</v>
      </c>
      <c r="G27" s="178"/>
      <c r="H27" s="174">
        <f t="shared" si="1"/>
        <v>0</v>
      </c>
    </row>
    <row r="28" spans="1:8" s="183" customFormat="1" ht="13.5" customHeight="1">
      <c r="A28" s="169">
        <f t="shared" si="2"/>
        <v>22</v>
      </c>
      <c r="B28" s="170" t="s">
        <v>259</v>
      </c>
      <c r="C28" s="176">
        <v>1</v>
      </c>
      <c r="D28" s="177" t="s">
        <v>236</v>
      </c>
      <c r="E28" s="178"/>
      <c r="F28" s="174">
        <f t="shared" si="0"/>
        <v>0</v>
      </c>
      <c r="G28" s="178"/>
      <c r="H28" s="174">
        <f t="shared" si="1"/>
        <v>0</v>
      </c>
    </row>
    <row r="29" spans="1:8" s="183" customFormat="1" ht="13.5" customHeight="1">
      <c r="A29" s="169">
        <f t="shared" si="2"/>
        <v>23</v>
      </c>
      <c r="B29" s="190" t="s">
        <v>260</v>
      </c>
      <c r="C29" s="186">
        <v>1</v>
      </c>
      <c r="D29" s="186" t="s">
        <v>157</v>
      </c>
      <c r="E29" s="191"/>
      <c r="F29" s="174">
        <f t="shared" si="0"/>
        <v>0</v>
      </c>
      <c r="G29" s="191"/>
      <c r="H29" s="174">
        <f t="shared" si="1"/>
        <v>0</v>
      </c>
    </row>
    <row r="30" spans="1:8" s="183" customFormat="1" ht="13.5" customHeight="1">
      <c r="A30" s="192"/>
      <c r="B30" s="193" t="s">
        <v>261</v>
      </c>
      <c r="C30" s="194"/>
      <c r="D30" s="194"/>
      <c r="E30" s="195"/>
      <c r="F30" s="196">
        <f>SUM(F7:F29)</f>
        <v>0</v>
      </c>
      <c r="G30" s="195"/>
      <c r="H30" s="196">
        <f>SUM(H7:H29)</f>
        <v>0</v>
      </c>
    </row>
    <row r="31" spans="1:8" s="183" customFormat="1" ht="12.75">
      <c r="A31" s="192"/>
      <c r="B31" s="168" t="s">
        <v>262</v>
      </c>
      <c r="C31" s="192"/>
      <c r="D31" s="194"/>
      <c r="E31" s="195"/>
      <c r="F31" s="197"/>
      <c r="G31" s="195"/>
      <c r="H31" s="197"/>
    </row>
    <row r="32" spans="1:8" s="183" customFormat="1" ht="26.25">
      <c r="A32" s="198">
        <v>1</v>
      </c>
      <c r="B32" s="185" t="s">
        <v>263</v>
      </c>
      <c r="C32" s="199">
        <v>12</v>
      </c>
      <c r="D32" s="199" t="s">
        <v>240</v>
      </c>
      <c r="E32" s="200"/>
      <c r="F32" s="201">
        <f>E32*C32</f>
        <v>0</v>
      </c>
      <c r="G32" s="200"/>
      <c r="H32" s="174">
        <f>G32*C32</f>
        <v>0</v>
      </c>
    </row>
    <row r="33" spans="1:8" s="183" customFormat="1" ht="15">
      <c r="A33" s="169">
        <f>SUM(A32)+1</f>
        <v>2</v>
      </c>
      <c r="B33" s="189" t="s">
        <v>264</v>
      </c>
      <c r="C33" s="202">
        <v>6</v>
      </c>
      <c r="D33" s="202" t="s">
        <v>236</v>
      </c>
      <c r="E33" s="188"/>
      <c r="F33" s="201">
        <f aca="true" t="shared" si="3" ref="F33:F49">E33*C33</f>
        <v>0</v>
      </c>
      <c r="G33" s="188"/>
      <c r="H33" s="174">
        <f aca="true" t="shared" si="4" ref="H33:H49">G33*C33</f>
        <v>0</v>
      </c>
    </row>
    <row r="34" spans="1:8" s="183" customFormat="1" ht="15">
      <c r="A34" s="169">
        <f aca="true" t="shared" si="5" ref="A34:A49">SUM(A33)+1</f>
        <v>3</v>
      </c>
      <c r="B34" s="189" t="s">
        <v>265</v>
      </c>
      <c r="C34" s="202">
        <v>4</v>
      </c>
      <c r="D34" s="202" t="s">
        <v>236</v>
      </c>
      <c r="E34" s="188"/>
      <c r="F34" s="201">
        <f t="shared" si="3"/>
        <v>0</v>
      </c>
      <c r="G34" s="188"/>
      <c r="H34" s="174">
        <f t="shared" si="4"/>
        <v>0</v>
      </c>
    </row>
    <row r="35" spans="1:8" s="183" customFormat="1" ht="15">
      <c r="A35" s="169">
        <f t="shared" si="5"/>
        <v>4</v>
      </c>
      <c r="B35" s="189" t="s">
        <v>266</v>
      </c>
      <c r="C35" s="202">
        <v>3</v>
      </c>
      <c r="D35" s="202" t="s">
        <v>236</v>
      </c>
      <c r="E35" s="188"/>
      <c r="F35" s="201">
        <f t="shared" si="3"/>
        <v>0</v>
      </c>
      <c r="G35" s="188"/>
      <c r="H35" s="174">
        <f t="shared" si="4"/>
        <v>0</v>
      </c>
    </row>
    <row r="36" spans="1:8" s="183" customFormat="1" ht="15">
      <c r="A36" s="169">
        <f t="shared" si="5"/>
        <v>5</v>
      </c>
      <c r="B36" s="189" t="s">
        <v>267</v>
      </c>
      <c r="C36" s="202">
        <v>2</v>
      </c>
      <c r="D36" s="202" t="s">
        <v>236</v>
      </c>
      <c r="E36" s="188"/>
      <c r="F36" s="201">
        <f t="shared" si="3"/>
        <v>0</v>
      </c>
      <c r="G36" s="188"/>
      <c r="H36" s="174">
        <f t="shared" si="4"/>
        <v>0</v>
      </c>
    </row>
    <row r="37" spans="1:8" s="183" customFormat="1" ht="15">
      <c r="A37" s="169">
        <f t="shared" si="5"/>
        <v>6</v>
      </c>
      <c r="B37" s="189" t="s">
        <v>268</v>
      </c>
      <c r="C37" s="202">
        <v>3</v>
      </c>
      <c r="D37" s="202" t="s">
        <v>236</v>
      </c>
      <c r="E37" s="188"/>
      <c r="F37" s="201">
        <f t="shared" si="3"/>
        <v>0</v>
      </c>
      <c r="G37" s="188"/>
      <c r="H37" s="174">
        <f t="shared" si="4"/>
        <v>0</v>
      </c>
    </row>
    <row r="38" spans="1:8" s="183" customFormat="1" ht="15">
      <c r="A38" s="169">
        <f t="shared" si="5"/>
        <v>7</v>
      </c>
      <c r="B38" s="189" t="s">
        <v>269</v>
      </c>
      <c r="C38" s="202">
        <v>12</v>
      </c>
      <c r="D38" s="202" t="s">
        <v>240</v>
      </c>
      <c r="E38" s="188"/>
      <c r="F38" s="201">
        <f t="shared" si="3"/>
        <v>0</v>
      </c>
      <c r="G38" s="188"/>
      <c r="H38" s="174">
        <f t="shared" si="4"/>
        <v>0</v>
      </c>
    </row>
    <row r="39" spans="1:8" s="183" customFormat="1" ht="15">
      <c r="A39" s="169">
        <f t="shared" si="5"/>
        <v>8</v>
      </c>
      <c r="B39" s="189" t="s">
        <v>270</v>
      </c>
      <c r="C39" s="202">
        <v>10</v>
      </c>
      <c r="D39" s="202" t="s">
        <v>236</v>
      </c>
      <c r="E39" s="188"/>
      <c r="F39" s="201">
        <f t="shared" si="3"/>
        <v>0</v>
      </c>
      <c r="G39" s="188"/>
      <c r="H39" s="174">
        <f t="shared" si="4"/>
        <v>0</v>
      </c>
    </row>
    <row r="40" spans="1:8" s="183" customFormat="1" ht="15">
      <c r="A40" s="169">
        <f t="shared" si="5"/>
        <v>9</v>
      </c>
      <c r="B40" s="189" t="s">
        <v>271</v>
      </c>
      <c r="C40" s="202">
        <v>10</v>
      </c>
      <c r="D40" s="202" t="s">
        <v>240</v>
      </c>
      <c r="E40" s="188"/>
      <c r="F40" s="201">
        <f t="shared" si="3"/>
        <v>0</v>
      </c>
      <c r="G40" s="188"/>
      <c r="H40" s="174">
        <f t="shared" si="4"/>
        <v>0</v>
      </c>
    </row>
    <row r="41" spans="1:8" s="183" customFormat="1" ht="15">
      <c r="A41" s="169">
        <f t="shared" si="5"/>
        <v>10</v>
      </c>
      <c r="B41" s="189" t="s">
        <v>272</v>
      </c>
      <c r="C41" s="202">
        <v>20</v>
      </c>
      <c r="D41" s="202" t="s">
        <v>240</v>
      </c>
      <c r="E41" s="188"/>
      <c r="F41" s="201">
        <f t="shared" si="3"/>
        <v>0</v>
      </c>
      <c r="G41" s="188"/>
      <c r="H41" s="174">
        <f t="shared" si="4"/>
        <v>0</v>
      </c>
    </row>
    <row r="42" spans="1:8" s="183" customFormat="1" ht="15">
      <c r="A42" s="169">
        <f t="shared" si="5"/>
        <v>11</v>
      </c>
      <c r="B42" s="189" t="s">
        <v>273</v>
      </c>
      <c r="C42" s="202">
        <v>20</v>
      </c>
      <c r="D42" s="202" t="s">
        <v>240</v>
      </c>
      <c r="E42" s="188"/>
      <c r="F42" s="201">
        <f t="shared" si="3"/>
        <v>0</v>
      </c>
      <c r="G42" s="188"/>
      <c r="H42" s="174">
        <f t="shared" si="4"/>
        <v>0</v>
      </c>
    </row>
    <row r="43" spans="1:8" s="183" customFormat="1" ht="15">
      <c r="A43" s="169">
        <f t="shared" si="5"/>
        <v>12</v>
      </c>
      <c r="B43" s="189" t="s">
        <v>274</v>
      </c>
      <c r="C43" s="202">
        <v>50</v>
      </c>
      <c r="D43" s="202" t="s">
        <v>236</v>
      </c>
      <c r="E43" s="188"/>
      <c r="F43" s="201">
        <f t="shared" si="3"/>
        <v>0</v>
      </c>
      <c r="G43" s="188"/>
      <c r="H43" s="174">
        <f t="shared" si="4"/>
        <v>0</v>
      </c>
    </row>
    <row r="44" spans="1:8" s="183" customFormat="1" ht="15">
      <c r="A44" s="169">
        <f t="shared" si="5"/>
        <v>13</v>
      </c>
      <c r="B44" s="189" t="s">
        <v>275</v>
      </c>
      <c r="C44" s="202">
        <v>50</v>
      </c>
      <c r="D44" s="202" t="s">
        <v>236</v>
      </c>
      <c r="E44" s="188"/>
      <c r="F44" s="201">
        <f t="shared" si="3"/>
        <v>0</v>
      </c>
      <c r="G44" s="188"/>
      <c r="H44" s="174">
        <f t="shared" si="4"/>
        <v>0</v>
      </c>
    </row>
    <row r="45" spans="1:8" s="183" customFormat="1" ht="15">
      <c r="A45" s="169">
        <f t="shared" si="5"/>
        <v>14</v>
      </c>
      <c r="B45" s="189" t="s">
        <v>276</v>
      </c>
      <c r="C45" s="202">
        <v>50</v>
      </c>
      <c r="D45" s="202" t="s">
        <v>236</v>
      </c>
      <c r="E45" s="188"/>
      <c r="F45" s="201">
        <f t="shared" si="3"/>
        <v>0</v>
      </c>
      <c r="G45" s="188"/>
      <c r="H45" s="174">
        <f t="shared" si="4"/>
        <v>0</v>
      </c>
    </row>
    <row r="46" spans="1:8" s="183" customFormat="1" ht="15">
      <c r="A46" s="169">
        <f t="shared" si="5"/>
        <v>15</v>
      </c>
      <c r="B46" s="189" t="s">
        <v>277</v>
      </c>
      <c r="C46" s="202">
        <v>20</v>
      </c>
      <c r="D46" s="202" t="s">
        <v>236</v>
      </c>
      <c r="E46" s="188"/>
      <c r="F46" s="201">
        <f t="shared" si="3"/>
        <v>0</v>
      </c>
      <c r="G46" s="188"/>
      <c r="H46" s="174">
        <f t="shared" si="4"/>
        <v>0</v>
      </c>
    </row>
    <row r="47" spans="1:8" s="183" customFormat="1" ht="15">
      <c r="A47" s="169">
        <f t="shared" si="5"/>
        <v>16</v>
      </c>
      <c r="B47" s="189" t="s">
        <v>278</v>
      </c>
      <c r="C47" s="202">
        <v>20</v>
      </c>
      <c r="D47" s="202" t="s">
        <v>236</v>
      </c>
      <c r="E47" s="188"/>
      <c r="F47" s="201">
        <f t="shared" si="3"/>
        <v>0</v>
      </c>
      <c r="G47" s="188"/>
      <c r="H47" s="174">
        <f t="shared" si="4"/>
        <v>0</v>
      </c>
    </row>
    <row r="48" spans="1:8" s="183" customFormat="1" ht="13.5" customHeight="1">
      <c r="A48" s="169">
        <f t="shared" si="5"/>
        <v>17</v>
      </c>
      <c r="B48" s="170" t="s">
        <v>279</v>
      </c>
      <c r="C48" s="176">
        <v>10</v>
      </c>
      <c r="D48" s="177" t="s">
        <v>240</v>
      </c>
      <c r="E48" s="178"/>
      <c r="F48" s="201">
        <f t="shared" si="3"/>
        <v>0</v>
      </c>
      <c r="G48" s="178"/>
      <c r="H48" s="174">
        <f t="shared" si="4"/>
        <v>0</v>
      </c>
    </row>
    <row r="49" spans="1:8" s="183" customFormat="1" ht="15">
      <c r="A49" s="169">
        <f t="shared" si="5"/>
        <v>18</v>
      </c>
      <c r="B49" s="190" t="s">
        <v>260</v>
      </c>
      <c r="C49" s="186">
        <v>5</v>
      </c>
      <c r="D49" s="186" t="s">
        <v>157</v>
      </c>
      <c r="E49" s="191"/>
      <c r="F49" s="201">
        <f t="shared" si="3"/>
        <v>0</v>
      </c>
      <c r="G49" s="191"/>
      <c r="H49" s="174">
        <f t="shared" si="4"/>
        <v>0</v>
      </c>
    </row>
    <row r="50" spans="1:8" s="183" customFormat="1" ht="12.75">
      <c r="A50" s="192"/>
      <c r="B50" s="193" t="s">
        <v>280</v>
      </c>
      <c r="C50" s="192"/>
      <c r="D50" s="194"/>
      <c r="E50" s="203"/>
      <c r="F50" s="196">
        <f>SUM(F32:F49)</f>
        <v>0</v>
      </c>
      <c r="G50" s="203"/>
      <c r="H50" s="196">
        <f>SUM(H32:H49)</f>
        <v>0</v>
      </c>
    </row>
    <row r="51" spans="1:8" s="183" customFormat="1" ht="12.75">
      <c r="A51" s="192"/>
      <c r="B51" s="204"/>
      <c r="C51" s="205"/>
      <c r="D51" s="205"/>
      <c r="E51" s="206"/>
      <c r="F51" s="196"/>
      <c r="G51" s="206"/>
      <c r="H51" s="196"/>
    </row>
    <row r="52" spans="1:8" s="183" customFormat="1" ht="15.75">
      <c r="A52" s="192"/>
      <c r="B52" s="207" t="s">
        <v>281</v>
      </c>
      <c r="C52" s="208"/>
      <c r="D52" s="208"/>
      <c r="E52" s="209"/>
      <c r="F52" s="210">
        <f>F50+F30+H50+H30</f>
        <v>0</v>
      </c>
      <c r="G52" s="209"/>
      <c r="H52" s="210"/>
    </row>
    <row r="53" spans="2:8" ht="15">
      <c r="B53" s="211"/>
      <c r="G53" s="213"/>
      <c r="H53" s="213"/>
    </row>
    <row r="54" spans="7:8" ht="15">
      <c r="G54" s="213"/>
      <c r="H54" s="213"/>
    </row>
    <row r="55" spans="7:8" ht="15">
      <c r="G55" s="213"/>
      <c r="H55" s="213"/>
    </row>
    <row r="56" spans="7:8" ht="15">
      <c r="G56" s="213"/>
      <c r="H56" s="213"/>
    </row>
    <row r="57" spans="7:8" ht="15">
      <c r="G57" s="213"/>
      <c r="H57" s="213"/>
    </row>
    <row r="58" spans="7:8" ht="15">
      <c r="G58" s="213"/>
      <c r="H58" s="213"/>
    </row>
    <row r="59" spans="7:8" ht="15">
      <c r="G59" s="213"/>
      <c r="H59" s="213"/>
    </row>
    <row r="60" spans="7:8" ht="15">
      <c r="G60" s="213"/>
      <c r="H60" s="213"/>
    </row>
    <row r="61" spans="7:8" ht="15">
      <c r="G61" s="213"/>
      <c r="H61" s="213"/>
    </row>
    <row r="62" spans="7:8" ht="15">
      <c r="G62" s="213"/>
      <c r="H62" s="213"/>
    </row>
    <row r="63" spans="7:8" ht="15">
      <c r="G63" s="213"/>
      <c r="H63" s="213"/>
    </row>
    <row r="64" spans="7:8" ht="15">
      <c r="G64" s="213"/>
      <c r="H64" s="213"/>
    </row>
    <row r="65" spans="7:8" ht="15">
      <c r="G65" s="213"/>
      <c r="H65" s="213"/>
    </row>
    <row r="66" spans="7:8" ht="15">
      <c r="G66" s="213"/>
      <c r="H66" s="213"/>
    </row>
    <row r="67" spans="7:8" ht="15">
      <c r="G67" s="213"/>
      <c r="H67" s="213"/>
    </row>
    <row r="68" spans="7:8" ht="15">
      <c r="G68" s="213"/>
      <c r="H68" s="213"/>
    </row>
    <row r="69" spans="7:8" ht="15">
      <c r="G69" s="213"/>
      <c r="H69" s="213"/>
    </row>
    <row r="70" spans="7:8" ht="15">
      <c r="G70" s="213"/>
      <c r="H70" s="213"/>
    </row>
    <row r="71" spans="7:8" ht="15">
      <c r="G71" s="213"/>
      <c r="H71" s="213"/>
    </row>
    <row r="72" spans="7:8" ht="15">
      <c r="G72" s="213"/>
      <c r="H72" s="213"/>
    </row>
    <row r="73" spans="7:8" ht="15">
      <c r="G73" s="213"/>
      <c r="H73" s="213"/>
    </row>
    <row r="74" spans="7:8" ht="15">
      <c r="G74" s="213"/>
      <c r="H74" s="213"/>
    </row>
    <row r="75" spans="7:8" ht="15">
      <c r="G75" s="213"/>
      <c r="H75" s="213"/>
    </row>
    <row r="76" spans="7:8" ht="15">
      <c r="G76" s="213"/>
      <c r="H76" s="213"/>
    </row>
    <row r="77" spans="7:8" ht="15">
      <c r="G77" s="213"/>
      <c r="H77" s="213"/>
    </row>
    <row r="78" spans="7:8" ht="15">
      <c r="G78" s="213"/>
      <c r="H78" s="213"/>
    </row>
    <row r="79" spans="7:8" ht="15">
      <c r="G79" s="213"/>
      <c r="H79" s="213"/>
    </row>
    <row r="80" spans="7:8" ht="15">
      <c r="G80" s="213"/>
      <c r="H80" s="213"/>
    </row>
    <row r="81" spans="7:8" ht="15">
      <c r="G81" s="213"/>
      <c r="H81" s="213"/>
    </row>
    <row r="82" spans="7:8" ht="15">
      <c r="G82" s="213"/>
      <c r="H82" s="213"/>
    </row>
    <row r="83" spans="7:8" ht="15">
      <c r="G83" s="213"/>
      <c r="H83" s="213"/>
    </row>
    <row r="84" spans="7:8" ht="15">
      <c r="G84" s="213"/>
      <c r="H84" s="213"/>
    </row>
    <row r="85" spans="7:8" ht="15">
      <c r="G85" s="213"/>
      <c r="H85" s="213"/>
    </row>
    <row r="86" spans="7:8" ht="15">
      <c r="G86" s="213"/>
      <c r="H86" s="213"/>
    </row>
    <row r="87" spans="7:8" ht="15">
      <c r="G87" s="213"/>
      <c r="H87" s="213"/>
    </row>
    <row r="88" spans="7:8" ht="15">
      <c r="G88" s="213"/>
      <c r="H88" s="213"/>
    </row>
    <row r="89" spans="7:8" ht="15">
      <c r="G89" s="213"/>
      <c r="H89" s="213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7.8515625" style="214" customWidth="1"/>
    <col min="2" max="2" width="29.140625" style="212" customWidth="1"/>
    <col min="4" max="4" width="10.7109375" style="0" bestFit="1" customWidth="1"/>
  </cols>
  <sheetData>
    <row r="1" spans="1:2" ht="15">
      <c r="A1" s="212"/>
      <c r="B1" s="213"/>
    </row>
    <row r="2" spans="1:2" ht="15.75">
      <c r="A2" s="59" t="s">
        <v>226</v>
      </c>
      <c r="B2" s="152"/>
    </row>
    <row r="3" spans="1:2" ht="15">
      <c r="A3" s="153" t="s">
        <v>227</v>
      </c>
      <c r="B3" s="156"/>
    </row>
    <row r="4" spans="1:2" ht="15">
      <c r="A4" s="157"/>
      <c r="B4" s="156"/>
    </row>
    <row r="5" spans="1:2" ht="15">
      <c r="A5" s="215"/>
      <c r="B5" s="163"/>
    </row>
    <row r="6" spans="1:2" ht="15">
      <c r="A6" s="165" t="s">
        <v>229</v>
      </c>
      <c r="B6" s="165" t="s">
        <v>282</v>
      </c>
    </row>
    <row r="7" spans="1:2" s="183" customFormat="1" ht="12.75">
      <c r="A7" s="216" t="s">
        <v>283</v>
      </c>
      <c r="B7" s="217">
        <f>Dodávky!F30+Dodávky!F50</f>
        <v>0</v>
      </c>
    </row>
    <row r="8" spans="1:2" s="183" customFormat="1" ht="12.75">
      <c r="A8" s="218" t="s">
        <v>284</v>
      </c>
      <c r="B8" s="217">
        <f>Dodávky!H30+Dodávky!H50</f>
        <v>0</v>
      </c>
    </row>
    <row r="9" spans="1:2" s="183" customFormat="1" ht="12.75">
      <c r="A9" s="219" t="s">
        <v>285</v>
      </c>
      <c r="B9" s="220"/>
    </row>
    <row r="10" spans="1:2" s="183" customFormat="1" ht="12.75">
      <c r="A10" s="221" t="s">
        <v>286</v>
      </c>
      <c r="B10" s="222"/>
    </row>
    <row r="11" spans="1:2" s="183" customFormat="1" ht="15.75">
      <c r="A11" s="223" t="s">
        <v>233</v>
      </c>
      <c r="B11" s="224">
        <f>B10+B9+B8+B7</f>
        <v>0</v>
      </c>
    </row>
    <row r="13" ht="15">
      <c r="A13" s="2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3"/>
  <sheetViews>
    <sheetView zoomScalePageLayoutView="0" workbookViewId="0" topLeftCell="A1">
      <selection activeCell="F52" sqref="F52"/>
    </sheetView>
  </sheetViews>
  <sheetFormatPr defaultColWidth="9.140625" defaultRowHeight="15"/>
  <cols>
    <col min="1" max="1" width="4.7109375" style="225" customWidth="1"/>
    <col min="2" max="2" width="10.7109375" style="225" customWidth="1"/>
    <col min="3" max="3" width="30.7109375" style="225" customWidth="1"/>
    <col min="4" max="4" width="11.7109375" style="227" customWidth="1"/>
    <col min="5" max="5" width="14.7109375" style="228" customWidth="1"/>
    <col min="6" max="6" width="16.7109375" style="229" customWidth="1"/>
    <col min="7" max="16384" width="9.140625" style="225" customWidth="1"/>
  </cols>
  <sheetData>
    <row r="3" spans="2:3" ht="12.75">
      <c r="B3" s="226" t="s">
        <v>287</v>
      </c>
      <c r="C3" s="226"/>
    </row>
    <row r="4" spans="2:3" ht="12.75">
      <c r="B4" s="226" t="s">
        <v>288</v>
      </c>
      <c r="C4" s="226"/>
    </row>
    <row r="5" spans="2:3" ht="13.5" thickBot="1">
      <c r="B5" s="226" t="s">
        <v>289</v>
      </c>
      <c r="C5" s="226"/>
    </row>
    <row r="6" spans="1:6" s="235" customFormat="1" ht="21" thickBot="1">
      <c r="A6" s="230" t="s">
        <v>290</v>
      </c>
      <c r="B6" s="231"/>
      <c r="C6" s="231"/>
      <c r="D6" s="232"/>
      <c r="E6" s="233"/>
      <c r="F6" s="234"/>
    </row>
    <row r="7" spans="1:6" ht="13.5" thickBot="1">
      <c r="A7" s="236" t="s">
        <v>291</v>
      </c>
      <c r="B7" s="237"/>
      <c r="C7" s="237"/>
      <c r="D7" s="238" t="s">
        <v>157</v>
      </c>
      <c r="E7" s="239" t="s">
        <v>292</v>
      </c>
      <c r="F7" s="240" t="s">
        <v>293</v>
      </c>
    </row>
    <row r="8" spans="1:6" ht="12.75">
      <c r="A8" s="241">
        <v>1</v>
      </c>
      <c r="B8" s="242" t="s">
        <v>294</v>
      </c>
      <c r="C8" s="242"/>
      <c r="D8" s="243"/>
      <c r="E8" s="244"/>
      <c r="F8" s="245">
        <f>'Soupis položek+'!G10+'Soupis položek+'!I10</f>
        <v>0</v>
      </c>
    </row>
    <row r="9" spans="1:6" ht="12.75">
      <c r="A9" s="241">
        <v>2</v>
      </c>
      <c r="B9" s="242" t="s">
        <v>295</v>
      </c>
      <c r="C9" s="242"/>
      <c r="D9" s="243">
        <v>5</v>
      </c>
      <c r="E9" s="244"/>
      <c r="F9" s="245"/>
    </row>
    <row r="10" spans="1:6" ht="12.75">
      <c r="A10" s="241">
        <v>3</v>
      </c>
      <c r="B10" s="242" t="s">
        <v>296</v>
      </c>
      <c r="C10" s="242"/>
      <c r="D10" s="243">
        <v>2</v>
      </c>
      <c r="E10" s="244"/>
      <c r="F10" s="245"/>
    </row>
    <row r="11" spans="1:6" ht="12.75">
      <c r="A11" s="241">
        <v>4</v>
      </c>
      <c r="B11" s="242" t="s">
        <v>297</v>
      </c>
      <c r="C11" s="242"/>
      <c r="D11" s="243"/>
      <c r="E11" s="244"/>
      <c r="F11" s="245">
        <f>'Soupis položek+'!G42+'Soupis položek+'!I42</f>
        <v>0</v>
      </c>
    </row>
    <row r="12" spans="1:6" ht="12.75">
      <c r="A12" s="241">
        <v>5</v>
      </c>
      <c r="B12" s="242" t="s">
        <v>298</v>
      </c>
      <c r="C12" s="242"/>
      <c r="D12" s="243">
        <v>5</v>
      </c>
      <c r="E12" s="244"/>
      <c r="F12" s="245"/>
    </row>
    <row r="13" spans="1:6" ht="12.75">
      <c r="A13" s="241">
        <v>6</v>
      </c>
      <c r="B13" s="242" t="s">
        <v>299</v>
      </c>
      <c r="C13" s="242"/>
      <c r="D13" s="243">
        <v>3</v>
      </c>
      <c r="E13" s="244"/>
      <c r="F13" s="245"/>
    </row>
    <row r="14" spans="1:6" ht="12.75">
      <c r="A14" s="241">
        <v>7</v>
      </c>
      <c r="B14" s="242" t="s">
        <v>300</v>
      </c>
      <c r="C14" s="242"/>
      <c r="D14" s="243"/>
      <c r="E14" s="244"/>
      <c r="F14" s="245">
        <f>'Soupis položek+'!G61+'Soupis položek+'!I61</f>
        <v>0</v>
      </c>
    </row>
    <row r="15" spans="1:6" ht="12.75">
      <c r="A15" s="241">
        <v>8</v>
      </c>
      <c r="B15" s="242" t="s">
        <v>301</v>
      </c>
      <c r="C15" s="242"/>
      <c r="D15" s="243"/>
      <c r="E15" s="244"/>
      <c r="F15" s="245">
        <f>'Soupis položek+'!G64+'Soupis položek+'!I64</f>
        <v>0</v>
      </c>
    </row>
    <row r="16" spans="1:6" ht="13.5" thickBot="1">
      <c r="A16" s="241">
        <v>9</v>
      </c>
      <c r="B16" s="242" t="s">
        <v>302</v>
      </c>
      <c r="C16" s="242"/>
      <c r="D16" s="243">
        <v>6</v>
      </c>
      <c r="E16" s="244"/>
      <c r="F16" s="245"/>
    </row>
    <row r="17" spans="1:6" ht="12.75">
      <c r="A17" s="246">
        <v>10</v>
      </c>
      <c r="B17" s="247" t="s">
        <v>303</v>
      </c>
      <c r="C17" s="247"/>
      <c r="D17" s="248"/>
      <c r="E17" s="249"/>
      <c r="F17" s="250"/>
    </row>
    <row r="18" spans="1:6" ht="12.75">
      <c r="A18" s="241">
        <v>11</v>
      </c>
      <c r="B18" s="242" t="s">
        <v>304</v>
      </c>
      <c r="C18" s="242"/>
      <c r="D18" s="243"/>
      <c r="E18" s="244"/>
      <c r="F18" s="245"/>
    </row>
    <row r="19" spans="1:6" ht="13.5" thickBot="1">
      <c r="A19" s="241">
        <v>12</v>
      </c>
      <c r="B19" s="242" t="s">
        <v>305</v>
      </c>
      <c r="C19" s="242"/>
      <c r="D19" s="243"/>
      <c r="E19" s="244"/>
      <c r="F19" s="245"/>
    </row>
    <row r="20" spans="1:6" ht="12.75">
      <c r="A20" s="251">
        <v>13</v>
      </c>
      <c r="B20" s="252" t="s">
        <v>306</v>
      </c>
      <c r="C20" s="252"/>
      <c r="D20" s="253"/>
      <c r="E20" s="254"/>
      <c r="F20" s="255">
        <f>SUM(F8:F19)</f>
        <v>0</v>
      </c>
    </row>
    <row r="21" spans="1:6" ht="12.75">
      <c r="A21" s="256"/>
      <c r="B21" s="257"/>
      <c r="C21" s="257"/>
      <c r="D21" s="258"/>
      <c r="E21" s="259"/>
      <c r="F21" s="260"/>
    </row>
    <row r="22" spans="1:6" ht="12.75">
      <c r="A22" s="241">
        <v>14</v>
      </c>
      <c r="B22" s="242" t="s">
        <v>307</v>
      </c>
      <c r="C22" s="242"/>
      <c r="D22" s="243"/>
      <c r="E22" s="244"/>
      <c r="F22" s="245"/>
    </row>
    <row r="23" spans="1:6" ht="13.5" thickBot="1">
      <c r="A23" s="241">
        <v>15</v>
      </c>
      <c r="B23" s="242" t="s">
        <v>308</v>
      </c>
      <c r="C23" s="242"/>
      <c r="D23" s="243"/>
      <c r="E23" s="244"/>
      <c r="F23" s="245"/>
    </row>
    <row r="24" spans="1:6" ht="12.75">
      <c r="A24" s="251">
        <v>16</v>
      </c>
      <c r="B24" s="252" t="s">
        <v>309</v>
      </c>
      <c r="C24" s="252"/>
      <c r="D24" s="253"/>
      <c r="E24" s="254"/>
      <c r="F24" s="255">
        <f>F23+F22</f>
        <v>0</v>
      </c>
    </row>
    <row r="25" spans="1:6" ht="12.75">
      <c r="A25" s="256"/>
      <c r="B25" s="257"/>
      <c r="C25" s="257"/>
      <c r="D25" s="258"/>
      <c r="E25" s="259"/>
      <c r="F25" s="260"/>
    </row>
    <row r="26" spans="1:6" ht="12.75">
      <c r="A26" s="241">
        <v>17</v>
      </c>
      <c r="B26" s="242" t="s">
        <v>310</v>
      </c>
      <c r="C26" s="242"/>
      <c r="D26" s="243"/>
      <c r="E26" s="244"/>
      <c r="F26" s="245">
        <f>F24+F20</f>
        <v>0</v>
      </c>
    </row>
    <row r="27" spans="1:6" ht="13.5" thickBot="1">
      <c r="A27" s="241">
        <v>18</v>
      </c>
      <c r="B27" s="242" t="s">
        <v>311</v>
      </c>
      <c r="C27" s="242"/>
      <c r="D27" s="243">
        <v>20</v>
      </c>
      <c r="E27" s="244"/>
      <c r="F27" s="245">
        <f>0.2*F26</f>
        <v>0</v>
      </c>
    </row>
    <row r="28" spans="1:6" ht="14.25" thickBot="1" thickTop="1">
      <c r="A28" s="261">
        <v>19</v>
      </c>
      <c r="B28" s="262" t="s">
        <v>312</v>
      </c>
      <c r="C28" s="262"/>
      <c r="D28" s="263"/>
      <c r="E28" s="264"/>
      <c r="F28" s="265">
        <f>F27+F26</f>
        <v>0</v>
      </c>
    </row>
    <row r="32" ht="12.75">
      <c r="A32" s="225" t="s">
        <v>313</v>
      </c>
    </row>
    <row r="33" ht="12.75">
      <c r="A33" s="225" t="s">
        <v>314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85"/>
  <sheetViews>
    <sheetView zoomScalePageLayoutView="0" workbookViewId="0" topLeftCell="A1">
      <selection activeCell="G81" sqref="G81"/>
    </sheetView>
  </sheetViews>
  <sheetFormatPr defaultColWidth="9.140625" defaultRowHeight="15"/>
  <cols>
    <col min="1" max="1" width="3.7109375" style="225" bestFit="1" customWidth="1"/>
    <col min="2" max="2" width="9.421875" style="225" customWidth="1"/>
    <col min="3" max="3" width="46.421875" style="225" bestFit="1" customWidth="1"/>
    <col min="4" max="4" width="4.00390625" style="225" bestFit="1" customWidth="1"/>
    <col min="5" max="5" width="7.8515625" style="225" bestFit="1" customWidth="1"/>
    <col min="6" max="6" width="7.421875" style="225" bestFit="1" customWidth="1"/>
    <col min="7" max="7" width="10.140625" style="225" bestFit="1" customWidth="1"/>
    <col min="8" max="8" width="6.00390625" style="225" bestFit="1" customWidth="1"/>
    <col min="9" max="9" width="8.8515625" style="225" bestFit="1" customWidth="1"/>
    <col min="10" max="10" width="4.57421875" style="334" hidden="1" customWidth="1"/>
    <col min="11" max="11" width="4.421875" style="225" hidden="1" customWidth="1"/>
    <col min="12" max="12" width="0" style="225" hidden="1" customWidth="1"/>
    <col min="13" max="13" width="4.140625" style="225" hidden="1" customWidth="1"/>
    <col min="14" max="16384" width="9.140625" style="225" customWidth="1"/>
  </cols>
  <sheetData>
    <row r="3" spans="1:10" ht="12.75">
      <c r="A3" s="266"/>
      <c r="B3" s="226" t="s">
        <v>287</v>
      </c>
      <c r="C3" s="266"/>
      <c r="D3" s="266"/>
      <c r="E3" s="266"/>
      <c r="F3" s="266"/>
      <c r="G3" s="266"/>
      <c r="H3" s="266"/>
      <c r="I3" s="266"/>
      <c r="J3" s="267"/>
    </row>
    <row r="4" spans="1:10" ht="12.75">
      <c r="A4" s="266"/>
      <c r="B4" s="226" t="s">
        <v>288</v>
      </c>
      <c r="C4" s="266"/>
      <c r="D4" s="266"/>
      <c r="E4" s="266"/>
      <c r="F4" s="266"/>
      <c r="G4" s="266"/>
      <c r="H4" s="266"/>
      <c r="I4" s="266"/>
      <c r="J4" s="267"/>
    </row>
    <row r="5" spans="1:10" ht="12.75">
      <c r="A5" s="266"/>
      <c r="B5" s="226" t="s">
        <v>289</v>
      </c>
      <c r="C5" s="266"/>
      <c r="D5" s="266"/>
      <c r="E5" s="266"/>
      <c r="F5" s="266"/>
      <c r="G5" s="266"/>
      <c r="H5" s="266"/>
      <c r="I5" s="266"/>
      <c r="J5" s="267"/>
    </row>
    <row r="6" spans="1:10" s="235" customFormat="1" ht="33.75" customHeight="1" thickBot="1">
      <c r="A6" s="268" t="s">
        <v>315</v>
      </c>
      <c r="B6" s="268"/>
      <c r="C6" s="268"/>
      <c r="D6" s="268"/>
      <c r="E6" s="268"/>
      <c r="F6" s="268"/>
      <c r="G6" s="268"/>
      <c r="H6" s="268"/>
      <c r="I6" s="268"/>
      <c r="J6" s="269"/>
    </row>
    <row r="7" spans="1:13" ht="13.5" thickBot="1">
      <c r="A7" s="270" t="s">
        <v>291</v>
      </c>
      <c r="B7" s="271" t="s">
        <v>316</v>
      </c>
      <c r="C7" s="272" t="s">
        <v>317</v>
      </c>
      <c r="D7" s="272" t="s">
        <v>318</v>
      </c>
      <c r="E7" s="273" t="s">
        <v>319</v>
      </c>
      <c r="F7" s="273" t="s">
        <v>320</v>
      </c>
      <c r="G7" s="274" t="s">
        <v>321</v>
      </c>
      <c r="H7" s="275" t="s">
        <v>322</v>
      </c>
      <c r="I7" s="276" t="s">
        <v>323</v>
      </c>
      <c r="J7" s="277" t="s">
        <v>46</v>
      </c>
      <c r="K7" s="225" t="s">
        <v>324</v>
      </c>
      <c r="L7" s="225" t="s">
        <v>325</v>
      </c>
      <c r="M7" s="225" t="s">
        <v>326</v>
      </c>
    </row>
    <row r="8" spans="1:10" s="286" customFormat="1" ht="19.5" customHeight="1">
      <c r="A8" s="278" t="s">
        <v>327</v>
      </c>
      <c r="B8" s="279"/>
      <c r="C8" s="280"/>
      <c r="D8" s="280"/>
      <c r="E8" s="281"/>
      <c r="F8" s="281"/>
      <c r="G8" s="282"/>
      <c r="H8" s="283"/>
      <c r="I8" s="284"/>
      <c r="J8" s="285"/>
    </row>
    <row r="9" spans="1:13" ht="13.5" thickBot="1">
      <c r="A9" s="287">
        <v>1</v>
      </c>
      <c r="B9" s="288">
        <v>0</v>
      </c>
      <c r="C9" s="289" t="s">
        <v>328</v>
      </c>
      <c r="D9" s="289" t="s">
        <v>236</v>
      </c>
      <c r="E9" s="290">
        <v>1</v>
      </c>
      <c r="F9" s="290"/>
      <c r="G9" s="291">
        <f>F9*E9</f>
        <v>0</v>
      </c>
      <c r="H9" s="292"/>
      <c r="I9" s="293">
        <f>H9*E9</f>
        <v>0</v>
      </c>
      <c r="J9" s="294"/>
      <c r="M9" s="295"/>
    </row>
    <row r="10" spans="1:13" s="266" customFormat="1" ht="12.75">
      <c r="A10" s="296"/>
      <c r="B10" s="297"/>
      <c r="C10" s="298" t="s">
        <v>329</v>
      </c>
      <c r="D10" s="298"/>
      <c r="E10" s="299"/>
      <c r="F10" s="299"/>
      <c r="G10" s="300">
        <f>G9</f>
        <v>0</v>
      </c>
      <c r="H10" s="301"/>
      <c r="I10" s="302">
        <f>I9</f>
        <v>0</v>
      </c>
      <c r="J10" s="303"/>
      <c r="M10" s="304"/>
    </row>
    <row r="11" spans="1:13" s="286" customFormat="1" ht="19.5" customHeight="1">
      <c r="A11" s="305" t="s">
        <v>330</v>
      </c>
      <c r="B11" s="306"/>
      <c r="C11" s="307"/>
      <c r="D11" s="307"/>
      <c r="E11" s="308"/>
      <c r="F11" s="308"/>
      <c r="G11" s="309"/>
      <c r="H11" s="310"/>
      <c r="I11" s="311"/>
      <c r="J11" s="312"/>
      <c r="M11" s="313"/>
    </row>
    <row r="12" spans="1:13" ht="12.75">
      <c r="A12" s="241">
        <v>2</v>
      </c>
      <c r="B12" s="314">
        <v>435115</v>
      </c>
      <c r="C12" s="315" t="s">
        <v>331</v>
      </c>
      <c r="D12" s="315" t="s">
        <v>236</v>
      </c>
      <c r="E12" s="243">
        <v>1</v>
      </c>
      <c r="F12" s="243"/>
      <c r="G12" s="316">
        <f>F12*E12</f>
        <v>0</v>
      </c>
      <c r="H12" s="317"/>
      <c r="I12" s="318">
        <f>H12*E12</f>
        <v>0</v>
      </c>
      <c r="J12" s="319"/>
      <c r="M12" s="295"/>
    </row>
    <row r="13" spans="1:13" ht="12.75">
      <c r="A13" s="241">
        <v>3</v>
      </c>
      <c r="B13" s="314">
        <v>411052</v>
      </c>
      <c r="C13" s="315" t="s">
        <v>332</v>
      </c>
      <c r="D13" s="320"/>
      <c r="E13" s="243">
        <v>1</v>
      </c>
      <c r="F13" s="243"/>
      <c r="G13" s="316">
        <f aca="true" t="shared" si="0" ref="G13:G41">F13*E13</f>
        <v>0</v>
      </c>
      <c r="H13" s="317"/>
      <c r="I13" s="318">
        <f aca="true" t="shared" si="1" ref="I13:I41">H13*E13</f>
        <v>0</v>
      </c>
      <c r="J13" s="321"/>
      <c r="M13" s="295"/>
    </row>
    <row r="14" spans="1:13" ht="12.75">
      <c r="A14" s="241">
        <v>4</v>
      </c>
      <c r="B14" s="314">
        <v>411002</v>
      </c>
      <c r="C14" s="315" t="s">
        <v>333</v>
      </c>
      <c r="D14" s="315" t="s">
        <v>236</v>
      </c>
      <c r="E14" s="243">
        <v>1</v>
      </c>
      <c r="F14" s="243"/>
      <c r="G14" s="316">
        <f t="shared" si="0"/>
        <v>0</v>
      </c>
      <c r="H14" s="317"/>
      <c r="I14" s="318">
        <f t="shared" si="1"/>
        <v>0</v>
      </c>
      <c r="J14" s="319"/>
      <c r="M14" s="295"/>
    </row>
    <row r="15" spans="1:13" ht="12.75">
      <c r="A15" s="241">
        <v>5</v>
      </c>
      <c r="B15" s="314">
        <v>421162</v>
      </c>
      <c r="C15" s="315" t="s">
        <v>334</v>
      </c>
      <c r="D15" s="315" t="s">
        <v>236</v>
      </c>
      <c r="E15" s="243">
        <v>1</v>
      </c>
      <c r="F15" s="243"/>
      <c r="G15" s="316">
        <f t="shared" si="0"/>
        <v>0</v>
      </c>
      <c r="H15" s="317"/>
      <c r="I15" s="318">
        <f t="shared" si="1"/>
        <v>0</v>
      </c>
      <c r="J15" s="319"/>
      <c r="M15" s="295"/>
    </row>
    <row r="16" spans="1:13" ht="12.75">
      <c r="A16" s="241">
        <v>6</v>
      </c>
      <c r="B16" s="314">
        <v>421171</v>
      </c>
      <c r="C16" s="315" t="s">
        <v>335</v>
      </c>
      <c r="D16" s="315" t="s">
        <v>236</v>
      </c>
      <c r="E16" s="243">
        <v>1</v>
      </c>
      <c r="F16" s="243"/>
      <c r="G16" s="316">
        <f t="shared" si="0"/>
        <v>0</v>
      </c>
      <c r="H16" s="317"/>
      <c r="I16" s="318">
        <f t="shared" si="1"/>
        <v>0</v>
      </c>
      <c r="J16" s="319"/>
      <c r="M16" s="295"/>
    </row>
    <row r="17" spans="1:13" ht="12.75">
      <c r="A17" s="241">
        <v>7</v>
      </c>
      <c r="B17" s="314">
        <v>411054</v>
      </c>
      <c r="C17" s="315" t="s">
        <v>336</v>
      </c>
      <c r="D17" s="320"/>
      <c r="E17" s="243">
        <v>1</v>
      </c>
      <c r="F17" s="243"/>
      <c r="G17" s="316">
        <f t="shared" si="0"/>
        <v>0</v>
      </c>
      <c r="H17" s="317"/>
      <c r="I17" s="318">
        <f t="shared" si="1"/>
        <v>0</v>
      </c>
      <c r="J17" s="321"/>
      <c r="M17" s="295"/>
    </row>
    <row r="18" spans="1:13" ht="12.75">
      <c r="A18" s="241">
        <v>8</v>
      </c>
      <c r="B18" s="314">
        <v>411001</v>
      </c>
      <c r="C18" s="315" t="s">
        <v>337</v>
      </c>
      <c r="D18" s="315" t="s">
        <v>236</v>
      </c>
      <c r="E18" s="243">
        <v>2</v>
      </c>
      <c r="F18" s="243"/>
      <c r="G18" s="316">
        <f t="shared" si="0"/>
        <v>0</v>
      </c>
      <c r="H18" s="317"/>
      <c r="I18" s="318">
        <f t="shared" si="1"/>
        <v>0</v>
      </c>
      <c r="J18" s="319"/>
      <c r="M18" s="295"/>
    </row>
    <row r="19" spans="1:13" ht="12.75">
      <c r="A19" s="241">
        <v>9</v>
      </c>
      <c r="B19" s="314">
        <v>421162</v>
      </c>
      <c r="C19" s="315" t="s">
        <v>334</v>
      </c>
      <c r="D19" s="315" t="s">
        <v>236</v>
      </c>
      <c r="E19" s="243">
        <v>1</v>
      </c>
      <c r="F19" s="243"/>
      <c r="G19" s="316">
        <f t="shared" si="0"/>
        <v>0</v>
      </c>
      <c r="H19" s="317"/>
      <c r="I19" s="318">
        <f t="shared" si="1"/>
        <v>0</v>
      </c>
      <c r="J19" s="319"/>
      <c r="M19" s="295"/>
    </row>
    <row r="20" spans="1:13" ht="12.75">
      <c r="A20" s="241">
        <v>10</v>
      </c>
      <c r="B20" s="314">
        <v>421171</v>
      </c>
      <c r="C20" s="315" t="s">
        <v>335</v>
      </c>
      <c r="D20" s="315" t="s">
        <v>236</v>
      </c>
      <c r="E20" s="243">
        <v>1</v>
      </c>
      <c r="F20" s="243"/>
      <c r="G20" s="316">
        <f t="shared" si="0"/>
        <v>0</v>
      </c>
      <c r="H20" s="317"/>
      <c r="I20" s="318">
        <f t="shared" si="1"/>
        <v>0</v>
      </c>
      <c r="J20" s="319"/>
      <c r="M20" s="295"/>
    </row>
    <row r="21" spans="1:13" ht="12.75">
      <c r="A21" s="241">
        <v>11</v>
      </c>
      <c r="B21" s="314">
        <v>421057</v>
      </c>
      <c r="C21" s="315" t="s">
        <v>338</v>
      </c>
      <c r="D21" s="320"/>
      <c r="E21" s="243">
        <v>13</v>
      </c>
      <c r="F21" s="243"/>
      <c r="G21" s="316">
        <f t="shared" si="0"/>
        <v>0</v>
      </c>
      <c r="H21" s="317"/>
      <c r="I21" s="318">
        <f t="shared" si="1"/>
        <v>0</v>
      </c>
      <c r="J21" s="321"/>
      <c r="M21" s="295"/>
    </row>
    <row r="22" spans="1:13" ht="12.75">
      <c r="A22" s="241">
        <v>12</v>
      </c>
      <c r="B22" s="314">
        <v>421007</v>
      </c>
      <c r="C22" s="315" t="s">
        <v>339</v>
      </c>
      <c r="D22" s="315" t="s">
        <v>236</v>
      </c>
      <c r="E22" s="243">
        <v>13</v>
      </c>
      <c r="F22" s="243"/>
      <c r="G22" s="316">
        <f t="shared" si="0"/>
        <v>0</v>
      </c>
      <c r="H22" s="317"/>
      <c r="I22" s="318">
        <f t="shared" si="1"/>
        <v>0</v>
      </c>
      <c r="J22" s="319"/>
      <c r="M22" s="295"/>
    </row>
    <row r="23" spans="1:13" ht="12.75">
      <c r="A23" s="241">
        <v>13</v>
      </c>
      <c r="B23" s="314">
        <v>421162</v>
      </c>
      <c r="C23" s="315" t="s">
        <v>334</v>
      </c>
      <c r="D23" s="315" t="s">
        <v>236</v>
      </c>
      <c r="E23" s="243">
        <v>13</v>
      </c>
      <c r="F23" s="243"/>
      <c r="G23" s="316">
        <f t="shared" si="0"/>
        <v>0</v>
      </c>
      <c r="H23" s="317"/>
      <c r="I23" s="318">
        <f t="shared" si="1"/>
        <v>0</v>
      </c>
      <c r="J23" s="319"/>
      <c r="M23" s="295"/>
    </row>
    <row r="24" spans="1:13" ht="12.75">
      <c r="A24" s="241">
        <v>14</v>
      </c>
      <c r="B24" s="314">
        <v>421171</v>
      </c>
      <c r="C24" s="315" t="s">
        <v>335</v>
      </c>
      <c r="D24" s="315" t="s">
        <v>236</v>
      </c>
      <c r="E24" s="243">
        <v>13</v>
      </c>
      <c r="F24" s="243"/>
      <c r="G24" s="316">
        <f t="shared" si="0"/>
        <v>0</v>
      </c>
      <c r="H24" s="317"/>
      <c r="I24" s="318">
        <f t="shared" si="1"/>
        <v>0</v>
      </c>
      <c r="J24" s="319"/>
      <c r="M24" s="295"/>
    </row>
    <row r="25" spans="1:13" ht="12.75">
      <c r="A25" s="241">
        <v>15</v>
      </c>
      <c r="B25" s="314">
        <v>421051</v>
      </c>
      <c r="C25" s="315" t="s">
        <v>340</v>
      </c>
      <c r="D25" s="320"/>
      <c r="E25" s="243">
        <v>25</v>
      </c>
      <c r="F25" s="243"/>
      <c r="G25" s="316">
        <f t="shared" si="0"/>
        <v>0</v>
      </c>
      <c r="H25" s="317"/>
      <c r="I25" s="318">
        <f t="shared" si="1"/>
        <v>0</v>
      </c>
      <c r="J25" s="321"/>
      <c r="M25" s="295"/>
    </row>
    <row r="26" spans="1:13" ht="12.75">
      <c r="A26" s="241">
        <v>16</v>
      </c>
      <c r="B26" s="314">
        <v>421001</v>
      </c>
      <c r="C26" s="315" t="s">
        <v>341</v>
      </c>
      <c r="D26" s="315" t="s">
        <v>236</v>
      </c>
      <c r="E26" s="243">
        <v>25</v>
      </c>
      <c r="F26" s="243"/>
      <c r="G26" s="316">
        <f t="shared" si="0"/>
        <v>0</v>
      </c>
      <c r="H26" s="317"/>
      <c r="I26" s="318">
        <f t="shared" si="1"/>
        <v>0</v>
      </c>
      <c r="J26" s="319"/>
      <c r="M26" s="295"/>
    </row>
    <row r="27" spans="1:13" ht="12.75">
      <c r="A27" s="241">
        <v>17</v>
      </c>
      <c r="B27" s="314">
        <v>421162</v>
      </c>
      <c r="C27" s="315" t="s">
        <v>334</v>
      </c>
      <c r="D27" s="315" t="s">
        <v>236</v>
      </c>
      <c r="E27" s="243">
        <v>25</v>
      </c>
      <c r="F27" s="243"/>
      <c r="G27" s="316">
        <f t="shared" si="0"/>
        <v>0</v>
      </c>
      <c r="H27" s="317"/>
      <c r="I27" s="318">
        <f t="shared" si="1"/>
        <v>0</v>
      </c>
      <c r="J27" s="319"/>
      <c r="M27" s="295"/>
    </row>
    <row r="28" spans="1:13" ht="12.75">
      <c r="A28" s="241">
        <v>18</v>
      </c>
      <c r="B28" s="314">
        <v>421171</v>
      </c>
      <c r="C28" s="315" t="s">
        <v>335</v>
      </c>
      <c r="D28" s="315" t="s">
        <v>236</v>
      </c>
      <c r="E28" s="243">
        <v>25</v>
      </c>
      <c r="F28" s="243"/>
      <c r="G28" s="316">
        <f t="shared" si="0"/>
        <v>0</v>
      </c>
      <c r="H28" s="317"/>
      <c r="I28" s="318">
        <f t="shared" si="1"/>
        <v>0</v>
      </c>
      <c r="J28" s="319"/>
      <c r="M28" s="295"/>
    </row>
    <row r="29" spans="1:13" ht="12.75">
      <c r="A29" s="241">
        <v>19</v>
      </c>
      <c r="B29" s="314">
        <v>421171</v>
      </c>
      <c r="C29" s="315" t="s">
        <v>342</v>
      </c>
      <c r="D29" s="315" t="s">
        <v>236</v>
      </c>
      <c r="E29" s="243">
        <v>25</v>
      </c>
      <c r="F29" s="243"/>
      <c r="G29" s="316">
        <f t="shared" si="0"/>
        <v>0</v>
      </c>
      <c r="H29" s="317"/>
      <c r="I29" s="318">
        <f t="shared" si="1"/>
        <v>0</v>
      </c>
      <c r="J29" s="319"/>
      <c r="M29" s="295"/>
    </row>
    <row r="30" spans="1:13" ht="12.75">
      <c r="A30" s="241">
        <v>20</v>
      </c>
      <c r="B30" s="314">
        <v>311115</v>
      </c>
      <c r="C30" s="315" t="s">
        <v>343</v>
      </c>
      <c r="D30" s="315" t="s">
        <v>236</v>
      </c>
      <c r="E30" s="243">
        <v>10</v>
      </c>
      <c r="F30" s="243"/>
      <c r="G30" s="316">
        <f t="shared" si="0"/>
        <v>0</v>
      </c>
      <c r="H30" s="317"/>
      <c r="I30" s="318">
        <f t="shared" si="1"/>
        <v>0</v>
      </c>
      <c r="J30" s="319"/>
      <c r="M30" s="295"/>
    </row>
    <row r="31" spans="1:13" ht="12.75">
      <c r="A31" s="241">
        <v>21</v>
      </c>
      <c r="B31" s="314">
        <v>311117</v>
      </c>
      <c r="C31" s="315" t="s">
        <v>344</v>
      </c>
      <c r="D31" s="315" t="s">
        <v>236</v>
      </c>
      <c r="E31" s="243">
        <v>10</v>
      </c>
      <c r="F31" s="243"/>
      <c r="G31" s="316">
        <f t="shared" si="0"/>
        <v>0</v>
      </c>
      <c r="H31" s="317"/>
      <c r="I31" s="318">
        <f t="shared" si="1"/>
        <v>0</v>
      </c>
      <c r="J31" s="319"/>
      <c r="M31" s="295"/>
    </row>
    <row r="32" spans="1:13" ht="12.75">
      <c r="A32" s="241">
        <v>22</v>
      </c>
      <c r="B32" s="314">
        <v>311111</v>
      </c>
      <c r="C32" s="315" t="s">
        <v>345</v>
      </c>
      <c r="D32" s="315" t="s">
        <v>236</v>
      </c>
      <c r="E32" s="243">
        <v>30</v>
      </c>
      <c r="F32" s="243"/>
      <c r="G32" s="316">
        <f t="shared" si="0"/>
        <v>0</v>
      </c>
      <c r="H32" s="317"/>
      <c r="I32" s="318">
        <f t="shared" si="1"/>
        <v>0</v>
      </c>
      <c r="J32" s="319"/>
      <c r="M32" s="295"/>
    </row>
    <row r="33" spans="1:13" ht="12.75">
      <c r="A33" s="241">
        <v>23</v>
      </c>
      <c r="B33" s="314">
        <v>513951</v>
      </c>
      <c r="C33" s="315" t="s">
        <v>346</v>
      </c>
      <c r="D33" s="315" t="s">
        <v>236</v>
      </c>
      <c r="E33" s="243">
        <v>9</v>
      </c>
      <c r="F33" s="243"/>
      <c r="G33" s="316">
        <f t="shared" si="0"/>
        <v>0</v>
      </c>
      <c r="H33" s="317"/>
      <c r="I33" s="318">
        <f t="shared" si="1"/>
        <v>0</v>
      </c>
      <c r="J33" s="319"/>
      <c r="M33" s="295"/>
    </row>
    <row r="34" spans="1:13" ht="12.75">
      <c r="A34" s="241">
        <v>24</v>
      </c>
      <c r="B34" s="314">
        <v>592149</v>
      </c>
      <c r="C34" s="315" t="s">
        <v>347</v>
      </c>
      <c r="D34" s="315" t="s">
        <v>236</v>
      </c>
      <c r="E34" s="243">
        <v>18</v>
      </c>
      <c r="F34" s="243"/>
      <c r="G34" s="316">
        <f t="shared" si="0"/>
        <v>0</v>
      </c>
      <c r="H34" s="317"/>
      <c r="I34" s="318">
        <f t="shared" si="1"/>
        <v>0</v>
      </c>
      <c r="J34" s="319"/>
      <c r="M34" s="295"/>
    </row>
    <row r="35" spans="1:13" ht="12.75">
      <c r="A35" s="241">
        <v>25</v>
      </c>
      <c r="B35" s="314">
        <v>333031</v>
      </c>
      <c r="C35" s="315" t="s">
        <v>348</v>
      </c>
      <c r="D35" s="315" t="s">
        <v>240</v>
      </c>
      <c r="E35" s="243">
        <v>15</v>
      </c>
      <c r="F35" s="243"/>
      <c r="G35" s="316">
        <f t="shared" si="0"/>
        <v>0</v>
      </c>
      <c r="H35" s="317"/>
      <c r="I35" s="318">
        <f t="shared" si="1"/>
        <v>0</v>
      </c>
      <c r="J35" s="319"/>
      <c r="M35" s="295"/>
    </row>
    <row r="36" spans="1:13" ht="12.75">
      <c r="A36" s="241">
        <v>26</v>
      </c>
      <c r="B36" s="314">
        <v>333021</v>
      </c>
      <c r="C36" s="315" t="s">
        <v>349</v>
      </c>
      <c r="D36" s="315" t="s">
        <v>240</v>
      </c>
      <c r="E36" s="243">
        <v>20</v>
      </c>
      <c r="F36" s="243"/>
      <c r="G36" s="316">
        <f t="shared" si="0"/>
        <v>0</v>
      </c>
      <c r="H36" s="317"/>
      <c r="I36" s="318">
        <f t="shared" si="1"/>
        <v>0</v>
      </c>
      <c r="J36" s="319"/>
      <c r="M36" s="295"/>
    </row>
    <row r="37" spans="1:13" ht="12.75">
      <c r="A37" s="241">
        <v>27</v>
      </c>
      <c r="B37" s="314">
        <v>900001</v>
      </c>
      <c r="C37" s="315" t="s">
        <v>350</v>
      </c>
      <c r="D37" s="315" t="s">
        <v>351</v>
      </c>
      <c r="E37" s="243">
        <v>1</v>
      </c>
      <c r="F37" s="243"/>
      <c r="G37" s="316">
        <f t="shared" si="0"/>
        <v>0</v>
      </c>
      <c r="H37" s="317"/>
      <c r="I37" s="318">
        <f t="shared" si="1"/>
        <v>0</v>
      </c>
      <c r="J37" s="319"/>
      <c r="M37" s="295"/>
    </row>
    <row r="38" spans="1:13" ht="12.75">
      <c r="A38" s="241">
        <v>28</v>
      </c>
      <c r="B38" s="314">
        <v>171208</v>
      </c>
      <c r="C38" s="315" t="s">
        <v>352</v>
      </c>
      <c r="D38" s="315" t="s">
        <v>240</v>
      </c>
      <c r="E38" s="243">
        <v>10</v>
      </c>
      <c r="F38" s="243"/>
      <c r="G38" s="316">
        <f t="shared" si="0"/>
        <v>0</v>
      </c>
      <c r="H38" s="317"/>
      <c r="I38" s="318">
        <f t="shared" si="1"/>
        <v>0</v>
      </c>
      <c r="J38" s="319"/>
      <c r="M38" s="295"/>
    </row>
    <row r="39" spans="1:13" ht="12.75">
      <c r="A39" s="241">
        <v>29</v>
      </c>
      <c r="B39" s="314">
        <v>101307</v>
      </c>
      <c r="C39" s="315" t="s">
        <v>353</v>
      </c>
      <c r="D39" s="315" t="s">
        <v>240</v>
      </c>
      <c r="E39" s="243">
        <v>20</v>
      </c>
      <c r="F39" s="243"/>
      <c r="G39" s="316">
        <f t="shared" si="0"/>
        <v>0</v>
      </c>
      <c r="H39" s="317"/>
      <c r="I39" s="318">
        <f t="shared" si="1"/>
        <v>0</v>
      </c>
      <c r="J39" s="319"/>
      <c r="M39" s="295"/>
    </row>
    <row r="40" spans="1:13" ht="12.75">
      <c r="A40" s="241">
        <v>30</v>
      </c>
      <c r="B40" s="314">
        <v>101105</v>
      </c>
      <c r="C40" s="315" t="s">
        <v>354</v>
      </c>
      <c r="D40" s="315" t="s">
        <v>240</v>
      </c>
      <c r="E40" s="243">
        <v>50</v>
      </c>
      <c r="F40" s="243"/>
      <c r="G40" s="316">
        <f t="shared" si="0"/>
        <v>0</v>
      </c>
      <c r="H40" s="317"/>
      <c r="I40" s="318">
        <f t="shared" si="1"/>
        <v>0</v>
      </c>
      <c r="J40" s="319"/>
      <c r="M40" s="295"/>
    </row>
    <row r="41" spans="1:13" ht="13.5" thickBot="1">
      <c r="A41" s="287">
        <v>31</v>
      </c>
      <c r="B41" s="288">
        <v>101106</v>
      </c>
      <c r="C41" s="289" t="s">
        <v>355</v>
      </c>
      <c r="D41" s="289" t="s">
        <v>240</v>
      </c>
      <c r="E41" s="290">
        <v>160</v>
      </c>
      <c r="F41" s="290"/>
      <c r="G41" s="316">
        <f t="shared" si="0"/>
        <v>0</v>
      </c>
      <c r="H41" s="292"/>
      <c r="I41" s="318">
        <f t="shared" si="1"/>
        <v>0</v>
      </c>
      <c r="J41" s="294"/>
      <c r="M41" s="295"/>
    </row>
    <row r="42" spans="1:13" s="266" customFormat="1" ht="12.75">
      <c r="A42" s="296"/>
      <c r="B42" s="297"/>
      <c r="C42" s="298" t="s">
        <v>329</v>
      </c>
      <c r="D42" s="298"/>
      <c r="E42" s="299"/>
      <c r="F42" s="299"/>
      <c r="G42" s="300">
        <f>SUM(G12:G41)</f>
        <v>0</v>
      </c>
      <c r="H42" s="301"/>
      <c r="I42" s="302">
        <f>SUM(I12:I41)</f>
        <v>0</v>
      </c>
      <c r="J42" s="303"/>
      <c r="M42" s="304"/>
    </row>
    <row r="43" spans="1:13" s="286" customFormat="1" ht="19.5" customHeight="1">
      <c r="A43" s="305" t="s">
        <v>356</v>
      </c>
      <c r="B43" s="306"/>
      <c r="C43" s="307"/>
      <c r="D43" s="307"/>
      <c r="E43" s="308"/>
      <c r="F43" s="308"/>
      <c r="G43" s="309"/>
      <c r="H43" s="310"/>
      <c r="I43" s="311"/>
      <c r="J43" s="312"/>
      <c r="M43" s="313"/>
    </row>
    <row r="44" spans="1:13" ht="12.75">
      <c r="A44" s="241">
        <v>32</v>
      </c>
      <c r="B44" s="314">
        <v>210120451</v>
      </c>
      <c r="C44" s="315" t="s">
        <v>357</v>
      </c>
      <c r="D44" s="315" t="s">
        <v>236</v>
      </c>
      <c r="E44" s="243">
        <v>1</v>
      </c>
      <c r="F44" s="243"/>
      <c r="G44" s="316">
        <f>F44*E44</f>
        <v>0</v>
      </c>
      <c r="H44" s="317"/>
      <c r="I44" s="318">
        <f>H44*E44</f>
        <v>0</v>
      </c>
      <c r="J44" s="319"/>
      <c r="M44" s="295"/>
    </row>
    <row r="45" spans="1:13" ht="12.75">
      <c r="A45" s="241">
        <v>33</v>
      </c>
      <c r="B45" s="314">
        <v>210110041</v>
      </c>
      <c r="C45" s="315" t="s">
        <v>358</v>
      </c>
      <c r="D45" s="315" t="s">
        <v>236</v>
      </c>
      <c r="E45" s="243">
        <v>1</v>
      </c>
      <c r="F45" s="243"/>
      <c r="G45" s="316">
        <f aca="true" t="shared" si="2" ref="G45:G60">F45*E45</f>
        <v>0</v>
      </c>
      <c r="H45" s="317"/>
      <c r="I45" s="318">
        <f aca="true" t="shared" si="3" ref="I45:I60">H45*E45</f>
        <v>0</v>
      </c>
      <c r="J45" s="319"/>
      <c r="M45" s="295"/>
    </row>
    <row r="46" spans="1:13" ht="12.75">
      <c r="A46" s="241">
        <v>34</v>
      </c>
      <c r="B46" s="314">
        <v>210110043</v>
      </c>
      <c r="C46" s="315" t="s">
        <v>359</v>
      </c>
      <c r="D46" s="315" t="s">
        <v>236</v>
      </c>
      <c r="E46" s="243">
        <v>1</v>
      </c>
      <c r="F46" s="243"/>
      <c r="G46" s="316">
        <f t="shared" si="2"/>
        <v>0</v>
      </c>
      <c r="H46" s="317"/>
      <c r="I46" s="318">
        <f t="shared" si="3"/>
        <v>0</v>
      </c>
      <c r="J46" s="319"/>
      <c r="M46" s="295"/>
    </row>
    <row r="47" spans="1:13" ht="12.75">
      <c r="A47" s="241">
        <v>35</v>
      </c>
      <c r="B47" s="314">
        <v>210111012</v>
      </c>
      <c r="C47" s="315" t="s">
        <v>360</v>
      </c>
      <c r="D47" s="315" t="s">
        <v>236</v>
      </c>
      <c r="E47" s="243">
        <v>13</v>
      </c>
      <c r="F47" s="243"/>
      <c r="G47" s="316">
        <f t="shared" si="2"/>
        <v>0</v>
      </c>
      <c r="H47" s="317"/>
      <c r="I47" s="318">
        <f t="shared" si="3"/>
        <v>0</v>
      </c>
      <c r="J47" s="319"/>
      <c r="M47" s="295"/>
    </row>
    <row r="48" spans="1:13" ht="12.75">
      <c r="A48" s="241">
        <v>36</v>
      </c>
      <c r="B48" s="314">
        <v>210111012</v>
      </c>
      <c r="C48" s="315" t="s">
        <v>360</v>
      </c>
      <c r="D48" s="315" t="s">
        <v>236</v>
      </c>
      <c r="E48" s="243">
        <v>25</v>
      </c>
      <c r="F48" s="243"/>
      <c r="G48" s="316">
        <f t="shared" si="2"/>
        <v>0</v>
      </c>
      <c r="H48" s="317"/>
      <c r="I48" s="318">
        <f t="shared" si="3"/>
        <v>0</v>
      </c>
      <c r="J48" s="319"/>
      <c r="M48" s="295"/>
    </row>
    <row r="49" spans="1:13" ht="12.75">
      <c r="A49" s="241">
        <v>37</v>
      </c>
      <c r="B49" s="314">
        <v>210010301</v>
      </c>
      <c r="C49" s="315" t="s">
        <v>361</v>
      </c>
      <c r="D49" s="315" t="s">
        <v>236</v>
      </c>
      <c r="E49" s="243">
        <v>10</v>
      </c>
      <c r="F49" s="243"/>
      <c r="G49" s="316">
        <f t="shared" si="2"/>
        <v>0</v>
      </c>
      <c r="H49" s="317"/>
      <c r="I49" s="318">
        <f t="shared" si="3"/>
        <v>0</v>
      </c>
      <c r="J49" s="319"/>
      <c r="M49" s="295"/>
    </row>
    <row r="50" spans="1:13" ht="12.75">
      <c r="A50" s="241">
        <v>38</v>
      </c>
      <c r="B50" s="314">
        <v>210010321</v>
      </c>
      <c r="C50" s="315" t="s">
        <v>362</v>
      </c>
      <c r="D50" s="315" t="s">
        <v>236</v>
      </c>
      <c r="E50" s="243">
        <v>10</v>
      </c>
      <c r="F50" s="243"/>
      <c r="G50" s="316">
        <f t="shared" si="2"/>
        <v>0</v>
      </c>
      <c r="H50" s="317"/>
      <c r="I50" s="318">
        <f t="shared" si="3"/>
        <v>0</v>
      </c>
      <c r="J50" s="319"/>
      <c r="M50" s="295"/>
    </row>
    <row r="51" spans="1:13" ht="12.75">
      <c r="A51" s="241">
        <v>39</v>
      </c>
      <c r="B51" s="314">
        <v>210010301</v>
      </c>
      <c r="C51" s="315" t="s">
        <v>361</v>
      </c>
      <c r="D51" s="315" t="s">
        <v>236</v>
      </c>
      <c r="E51" s="243">
        <v>30</v>
      </c>
      <c r="F51" s="243"/>
      <c r="G51" s="316">
        <f t="shared" si="2"/>
        <v>0</v>
      </c>
      <c r="H51" s="317"/>
      <c r="I51" s="318">
        <f t="shared" si="3"/>
        <v>0</v>
      </c>
      <c r="J51" s="319"/>
      <c r="M51" s="295"/>
    </row>
    <row r="52" spans="1:13" ht="12.75">
      <c r="A52" s="241">
        <v>40</v>
      </c>
      <c r="B52" s="314">
        <v>210201002</v>
      </c>
      <c r="C52" s="315" t="s">
        <v>363</v>
      </c>
      <c r="D52" s="315" t="s">
        <v>236</v>
      </c>
      <c r="E52" s="243">
        <v>9</v>
      </c>
      <c r="F52" s="243"/>
      <c r="G52" s="316">
        <f t="shared" si="2"/>
        <v>0</v>
      </c>
      <c r="H52" s="317"/>
      <c r="I52" s="318">
        <f t="shared" si="3"/>
        <v>0</v>
      </c>
      <c r="J52" s="319"/>
      <c r="M52" s="295"/>
    </row>
    <row r="53" spans="1:13" ht="12.75">
      <c r="A53" s="241">
        <v>41</v>
      </c>
      <c r="B53" s="314">
        <v>210010105</v>
      </c>
      <c r="C53" s="315" t="s">
        <v>364</v>
      </c>
      <c r="D53" s="315" t="s">
        <v>240</v>
      </c>
      <c r="E53" s="243">
        <v>15</v>
      </c>
      <c r="F53" s="243"/>
      <c r="G53" s="316">
        <f t="shared" si="2"/>
        <v>0</v>
      </c>
      <c r="H53" s="317"/>
      <c r="I53" s="318">
        <f t="shared" si="3"/>
        <v>0</v>
      </c>
      <c r="J53" s="319"/>
      <c r="M53" s="295"/>
    </row>
    <row r="54" spans="1:13" ht="12.75">
      <c r="A54" s="241">
        <v>42</v>
      </c>
      <c r="B54" s="314">
        <v>210010111</v>
      </c>
      <c r="C54" s="315" t="s">
        <v>365</v>
      </c>
      <c r="D54" s="315" t="s">
        <v>240</v>
      </c>
      <c r="E54" s="243">
        <v>20</v>
      </c>
      <c r="F54" s="243"/>
      <c r="G54" s="316">
        <f t="shared" si="2"/>
        <v>0</v>
      </c>
      <c r="H54" s="317"/>
      <c r="I54" s="318">
        <f t="shared" si="3"/>
        <v>0</v>
      </c>
      <c r="J54" s="319"/>
      <c r="M54" s="295"/>
    </row>
    <row r="55" spans="1:13" ht="12.75">
      <c r="A55" s="241">
        <v>43</v>
      </c>
      <c r="B55" s="314">
        <v>210800851</v>
      </c>
      <c r="C55" s="315" t="s">
        <v>366</v>
      </c>
      <c r="D55" s="315" t="s">
        <v>240</v>
      </c>
      <c r="E55" s="243">
        <v>10</v>
      </c>
      <c r="F55" s="243"/>
      <c r="G55" s="316">
        <f t="shared" si="2"/>
        <v>0</v>
      </c>
      <c r="H55" s="317"/>
      <c r="I55" s="318">
        <f t="shared" si="3"/>
        <v>0</v>
      </c>
      <c r="J55" s="319"/>
      <c r="M55" s="295"/>
    </row>
    <row r="56" spans="1:13" ht="12.75">
      <c r="A56" s="241">
        <v>44</v>
      </c>
      <c r="B56" s="314">
        <v>210810052</v>
      </c>
      <c r="C56" s="315" t="s">
        <v>367</v>
      </c>
      <c r="D56" s="315" t="s">
        <v>240</v>
      </c>
      <c r="E56" s="243">
        <v>20</v>
      </c>
      <c r="F56" s="243"/>
      <c r="G56" s="316">
        <f t="shared" si="2"/>
        <v>0</v>
      </c>
      <c r="H56" s="317"/>
      <c r="I56" s="318">
        <f t="shared" si="3"/>
        <v>0</v>
      </c>
      <c r="J56" s="319"/>
      <c r="M56" s="295"/>
    </row>
    <row r="57" spans="1:13" ht="12.75">
      <c r="A57" s="241">
        <v>45</v>
      </c>
      <c r="B57" s="314">
        <v>210810048</v>
      </c>
      <c r="C57" s="315" t="s">
        <v>368</v>
      </c>
      <c r="D57" s="315" t="s">
        <v>240</v>
      </c>
      <c r="E57" s="243">
        <v>50</v>
      </c>
      <c r="F57" s="243"/>
      <c r="G57" s="316">
        <f t="shared" si="2"/>
        <v>0</v>
      </c>
      <c r="H57" s="317"/>
      <c r="I57" s="318">
        <f t="shared" si="3"/>
        <v>0</v>
      </c>
      <c r="J57" s="319"/>
      <c r="M57" s="295"/>
    </row>
    <row r="58" spans="1:13" ht="12.75">
      <c r="A58" s="241">
        <v>46</v>
      </c>
      <c r="B58" s="314">
        <v>210810048</v>
      </c>
      <c r="C58" s="315" t="s">
        <v>368</v>
      </c>
      <c r="D58" s="315" t="s">
        <v>240</v>
      </c>
      <c r="E58" s="243">
        <v>160</v>
      </c>
      <c r="F58" s="243"/>
      <c r="G58" s="316">
        <f t="shared" si="2"/>
        <v>0</v>
      </c>
      <c r="H58" s="317"/>
      <c r="I58" s="318">
        <f t="shared" si="3"/>
        <v>0</v>
      </c>
      <c r="J58" s="319"/>
      <c r="M58" s="295"/>
    </row>
    <row r="59" spans="1:13" ht="12.75">
      <c r="A59" s="241">
        <v>47</v>
      </c>
      <c r="B59" s="314">
        <v>219990011</v>
      </c>
      <c r="C59" s="315" t="s">
        <v>369</v>
      </c>
      <c r="D59" s="315" t="s">
        <v>258</v>
      </c>
      <c r="E59" s="243">
        <v>2</v>
      </c>
      <c r="F59" s="243"/>
      <c r="G59" s="316">
        <f t="shared" si="2"/>
        <v>0</v>
      </c>
      <c r="H59" s="317"/>
      <c r="I59" s="318">
        <f t="shared" si="3"/>
        <v>0</v>
      </c>
      <c r="J59" s="319"/>
      <c r="M59" s="295"/>
    </row>
    <row r="60" spans="1:13" ht="13.5" thickBot="1">
      <c r="A60" s="287">
        <v>48</v>
      </c>
      <c r="B60" s="288">
        <v>219990011</v>
      </c>
      <c r="C60" s="289" t="s">
        <v>370</v>
      </c>
      <c r="D60" s="289" t="s">
        <v>236</v>
      </c>
      <c r="E60" s="290">
        <v>1</v>
      </c>
      <c r="F60" s="290"/>
      <c r="G60" s="316">
        <f t="shared" si="2"/>
        <v>0</v>
      </c>
      <c r="H60" s="292"/>
      <c r="I60" s="318">
        <f t="shared" si="3"/>
        <v>0</v>
      </c>
      <c r="J60" s="294"/>
      <c r="M60" s="295"/>
    </row>
    <row r="61" spans="1:13" s="266" customFormat="1" ht="12.75">
      <c r="A61" s="296"/>
      <c r="B61" s="297"/>
      <c r="C61" s="298" t="s">
        <v>329</v>
      </c>
      <c r="D61" s="298"/>
      <c r="E61" s="299"/>
      <c r="F61" s="299"/>
      <c r="G61" s="300">
        <f>SUM(G44:G60)</f>
        <v>0</v>
      </c>
      <c r="H61" s="301"/>
      <c r="I61" s="302">
        <f>SUM(I44:I60)</f>
        <v>0</v>
      </c>
      <c r="J61" s="303"/>
      <c r="M61" s="304"/>
    </row>
    <row r="62" spans="1:13" s="286" customFormat="1" ht="19.5" customHeight="1">
      <c r="A62" s="305" t="s">
        <v>371</v>
      </c>
      <c r="B62" s="306"/>
      <c r="C62" s="307"/>
      <c r="D62" s="307"/>
      <c r="E62" s="308"/>
      <c r="F62" s="308"/>
      <c r="G62" s="309"/>
      <c r="H62" s="310"/>
      <c r="I62" s="311"/>
      <c r="J62" s="312"/>
      <c r="M62" s="313"/>
    </row>
    <row r="63" spans="1:13" ht="13.5" thickBot="1">
      <c r="A63" s="287">
        <v>49</v>
      </c>
      <c r="B63" s="288">
        <v>210990011</v>
      </c>
      <c r="C63" s="289" t="s">
        <v>301</v>
      </c>
      <c r="D63" s="289" t="s">
        <v>258</v>
      </c>
      <c r="E63" s="290">
        <v>10</v>
      </c>
      <c r="F63" s="290"/>
      <c r="G63" s="291">
        <f>F63*E63</f>
        <v>0</v>
      </c>
      <c r="H63" s="292"/>
      <c r="I63" s="293">
        <f>H63*E63</f>
        <v>0</v>
      </c>
      <c r="J63" s="294"/>
      <c r="M63" s="295"/>
    </row>
    <row r="64" spans="1:13" s="266" customFormat="1" ht="12.75">
      <c r="A64" s="296"/>
      <c r="B64" s="297"/>
      <c r="C64" s="298" t="s">
        <v>329</v>
      </c>
      <c r="D64" s="298"/>
      <c r="E64" s="299"/>
      <c r="F64" s="299"/>
      <c r="G64" s="300">
        <f>G63</f>
        <v>0</v>
      </c>
      <c r="H64" s="301"/>
      <c r="I64" s="302">
        <f>I63</f>
        <v>0</v>
      </c>
      <c r="J64" s="303"/>
      <c r="M64" s="304"/>
    </row>
    <row r="65" spans="1:13" s="286" customFormat="1" ht="19.5" customHeight="1">
      <c r="A65" s="305" t="s">
        <v>20</v>
      </c>
      <c r="B65" s="306"/>
      <c r="C65" s="307"/>
      <c r="D65" s="307"/>
      <c r="E65" s="308"/>
      <c r="F65" s="308"/>
      <c r="G65" s="309"/>
      <c r="H65" s="310"/>
      <c r="I65" s="311"/>
      <c r="J65" s="312"/>
      <c r="M65" s="313"/>
    </row>
    <row r="66" spans="1:13" ht="12.75">
      <c r="A66" s="241">
        <v>50</v>
      </c>
      <c r="B66" s="314">
        <v>218009001</v>
      </c>
      <c r="C66" s="315" t="s">
        <v>372</v>
      </c>
      <c r="D66" s="315" t="s">
        <v>236</v>
      </c>
      <c r="E66" s="243">
        <v>9</v>
      </c>
      <c r="F66" s="243"/>
      <c r="G66" s="316">
        <f>F66*E66</f>
        <v>0</v>
      </c>
      <c r="H66" s="317"/>
      <c r="I66" s="318">
        <f>H66*E66</f>
        <v>0</v>
      </c>
      <c r="J66" s="319"/>
      <c r="M66" s="295"/>
    </row>
    <row r="67" spans="1:13" ht="12.75">
      <c r="A67" s="241">
        <v>51</v>
      </c>
      <c r="B67" s="314">
        <v>218009011</v>
      </c>
      <c r="C67" s="315" t="s">
        <v>373</v>
      </c>
      <c r="D67" s="315" t="s">
        <v>236</v>
      </c>
      <c r="E67" s="243">
        <v>18</v>
      </c>
      <c r="F67" s="243"/>
      <c r="G67" s="316">
        <f>F67*E67</f>
        <v>0</v>
      </c>
      <c r="H67" s="317"/>
      <c r="I67" s="318">
        <f>H67*E67</f>
        <v>0</v>
      </c>
      <c r="J67" s="319"/>
      <c r="M67" s="295"/>
    </row>
    <row r="68" spans="1:13" ht="12.75">
      <c r="A68" s="241">
        <v>52</v>
      </c>
      <c r="B68" s="314">
        <v>219001212</v>
      </c>
      <c r="C68" s="315" t="s">
        <v>374</v>
      </c>
      <c r="D68" s="315" t="s">
        <v>236</v>
      </c>
      <c r="E68" s="243">
        <v>1</v>
      </c>
      <c r="F68" s="243"/>
      <c r="G68" s="316">
        <f>F68*E68</f>
        <v>0</v>
      </c>
      <c r="H68" s="317"/>
      <c r="I68" s="318">
        <f>H68*E68</f>
        <v>0</v>
      </c>
      <c r="J68" s="319"/>
      <c r="M68" s="295"/>
    </row>
    <row r="69" spans="1:13" ht="12.75">
      <c r="A69" s="241">
        <v>53</v>
      </c>
      <c r="B69" s="314">
        <v>219002212</v>
      </c>
      <c r="C69" s="315" t="s">
        <v>375</v>
      </c>
      <c r="D69" s="315" t="s">
        <v>236</v>
      </c>
      <c r="E69" s="243">
        <v>2</v>
      </c>
      <c r="F69" s="243"/>
      <c r="G69" s="316">
        <f>F69*E69</f>
        <v>0</v>
      </c>
      <c r="H69" s="317"/>
      <c r="I69" s="318">
        <f>H69*E69</f>
        <v>0</v>
      </c>
      <c r="J69" s="319"/>
      <c r="M69" s="295"/>
    </row>
    <row r="70" spans="1:13" ht="13.5" thickBot="1">
      <c r="A70" s="287">
        <v>54</v>
      </c>
      <c r="B70" s="288">
        <v>219002612</v>
      </c>
      <c r="C70" s="289" t="s">
        <v>376</v>
      </c>
      <c r="D70" s="289" t="s">
        <v>240</v>
      </c>
      <c r="E70" s="290">
        <v>40</v>
      </c>
      <c r="F70" s="290"/>
      <c r="G70" s="316">
        <f>F70*E70</f>
        <v>0</v>
      </c>
      <c r="H70" s="292"/>
      <c r="I70" s="318">
        <f>H70*E70</f>
        <v>0</v>
      </c>
      <c r="J70" s="294"/>
      <c r="M70" s="295"/>
    </row>
    <row r="71" spans="1:10" s="266" customFormat="1" ht="13.5" thickBot="1">
      <c r="A71" s="322"/>
      <c r="B71" s="323"/>
      <c r="C71" s="324" t="s">
        <v>329</v>
      </c>
      <c r="D71" s="324"/>
      <c r="E71" s="325"/>
      <c r="F71" s="325"/>
      <c r="G71" s="326">
        <f>SUM(G66:G70)</f>
        <v>0</v>
      </c>
      <c r="H71" s="327"/>
      <c r="I71" s="328">
        <f>SUM(I66:I70)</f>
        <v>0</v>
      </c>
      <c r="J71" s="329"/>
    </row>
    <row r="72" spans="2:9" ht="12.75">
      <c r="B72" s="330"/>
      <c r="E72" s="227"/>
      <c r="F72" s="227"/>
      <c r="G72" s="331"/>
      <c r="H72" s="332"/>
      <c r="I72" s="333"/>
    </row>
    <row r="73" spans="1:9" ht="21" thickBot="1">
      <c r="A73" s="268" t="s">
        <v>315</v>
      </c>
      <c r="B73" s="268"/>
      <c r="C73" s="268"/>
      <c r="D73" s="268"/>
      <c r="E73" s="268"/>
      <c r="F73" s="268"/>
      <c r="G73" s="268"/>
      <c r="H73" s="268"/>
      <c r="I73" s="268"/>
    </row>
    <row r="74" spans="1:9" ht="13.5" thickBot="1">
      <c r="A74" s="272" t="s">
        <v>291</v>
      </c>
      <c r="B74" s="271" t="s">
        <v>316</v>
      </c>
      <c r="C74" s="272" t="s">
        <v>317</v>
      </c>
      <c r="D74" s="272" t="s">
        <v>318</v>
      </c>
      <c r="E74" s="273" t="s">
        <v>319</v>
      </c>
      <c r="F74" s="273" t="s">
        <v>320</v>
      </c>
      <c r="G74" s="335" t="s">
        <v>321</v>
      </c>
      <c r="H74" s="275" t="s">
        <v>322</v>
      </c>
      <c r="I74" s="336" t="s">
        <v>323</v>
      </c>
    </row>
    <row r="75" spans="1:9" ht="15.75">
      <c r="A75" s="337"/>
      <c r="B75" s="338" t="s">
        <v>377</v>
      </c>
      <c r="C75" s="339"/>
      <c r="D75" s="339"/>
      <c r="E75" s="340"/>
      <c r="F75" s="340"/>
      <c r="G75" s="341"/>
      <c r="H75" s="342"/>
      <c r="I75" s="343"/>
    </row>
    <row r="76" spans="1:9" ht="12.75">
      <c r="A76" s="241">
        <v>1</v>
      </c>
      <c r="B76" s="314">
        <v>415014</v>
      </c>
      <c r="C76" s="315" t="s">
        <v>378</v>
      </c>
      <c r="D76" s="315" t="s">
        <v>236</v>
      </c>
      <c r="E76" s="243">
        <v>1</v>
      </c>
      <c r="F76" s="243"/>
      <c r="G76" s="344">
        <f>F76*E76</f>
        <v>0</v>
      </c>
      <c r="H76" s="317"/>
      <c r="I76" s="318">
        <f>H76*E76</f>
        <v>0</v>
      </c>
    </row>
    <row r="77" spans="1:9" ht="12.75">
      <c r="A77" s="241">
        <v>2</v>
      </c>
      <c r="B77" s="314">
        <v>434014</v>
      </c>
      <c r="C77" s="315" t="s">
        <v>379</v>
      </c>
      <c r="D77" s="315" t="s">
        <v>236</v>
      </c>
      <c r="E77" s="243">
        <v>8</v>
      </c>
      <c r="F77" s="243"/>
      <c r="G77" s="344">
        <f>F77*E77</f>
        <v>0</v>
      </c>
      <c r="H77" s="317"/>
      <c r="I77" s="318">
        <f>H77*E77</f>
        <v>0</v>
      </c>
    </row>
    <row r="78" spans="1:9" ht="12.75">
      <c r="A78" s="241">
        <v>3</v>
      </c>
      <c r="B78" s="314">
        <v>438033</v>
      </c>
      <c r="C78" s="315" t="s">
        <v>380</v>
      </c>
      <c r="D78" s="315" t="s">
        <v>236</v>
      </c>
      <c r="E78" s="243">
        <v>1</v>
      </c>
      <c r="F78" s="243"/>
      <c r="G78" s="344">
        <f>F78*E78</f>
        <v>0</v>
      </c>
      <c r="H78" s="317"/>
      <c r="I78" s="318">
        <f>H78*E78</f>
        <v>0</v>
      </c>
    </row>
    <row r="79" spans="1:9" ht="12.75">
      <c r="A79" s="241">
        <v>4</v>
      </c>
      <c r="B79" s="314">
        <v>472211</v>
      </c>
      <c r="C79" s="315" t="s">
        <v>381</v>
      </c>
      <c r="D79" s="315" t="s">
        <v>236</v>
      </c>
      <c r="E79" s="243">
        <v>4</v>
      </c>
      <c r="F79" s="243"/>
      <c r="G79" s="344">
        <f>F79*E79</f>
        <v>0</v>
      </c>
      <c r="H79" s="317"/>
      <c r="I79" s="318">
        <f>H79*E79</f>
        <v>0</v>
      </c>
    </row>
    <row r="80" spans="1:9" ht="12.75">
      <c r="A80" s="241">
        <v>5</v>
      </c>
      <c r="B80" s="314">
        <v>764213</v>
      </c>
      <c r="C80" s="315" t="s">
        <v>382</v>
      </c>
      <c r="D80" s="315" t="s">
        <v>236</v>
      </c>
      <c r="E80" s="243">
        <v>1</v>
      </c>
      <c r="F80" s="243"/>
      <c r="G80" s="344">
        <f>F80*E80</f>
        <v>0</v>
      </c>
      <c r="H80" s="317"/>
      <c r="I80" s="318">
        <f>H80*E80</f>
        <v>0</v>
      </c>
    </row>
    <row r="81" spans="1:9" ht="13.5" thickBot="1">
      <c r="A81" s="287">
        <v>6</v>
      </c>
      <c r="B81" s="288">
        <v>781107</v>
      </c>
      <c r="C81" s="289" t="s">
        <v>383</v>
      </c>
      <c r="D81" s="289" t="s">
        <v>236</v>
      </c>
      <c r="E81" s="290">
        <v>1</v>
      </c>
      <c r="F81" s="290"/>
      <c r="G81" s="344">
        <f>F81*E81</f>
        <v>0</v>
      </c>
      <c r="H81" s="292"/>
      <c r="I81" s="318">
        <f>H81*E81</f>
        <v>0</v>
      </c>
    </row>
    <row r="82" spans="1:9" ht="13.5" thickBot="1">
      <c r="A82" s="322"/>
      <c r="B82" s="323"/>
      <c r="C82" s="324" t="s">
        <v>329</v>
      </c>
      <c r="D82" s="324"/>
      <c r="E82" s="325"/>
      <c r="F82" s="325"/>
      <c r="G82" s="345">
        <f>SUM(G76:G81)</f>
        <v>0</v>
      </c>
      <c r="H82" s="327"/>
      <c r="I82" s="328">
        <f>SUM(I76:I81)</f>
        <v>0</v>
      </c>
    </row>
    <row r="83" spans="2:9" ht="12.75">
      <c r="B83" s="330"/>
      <c r="E83" s="227"/>
      <c r="F83" s="227"/>
      <c r="G83" s="346"/>
      <c r="H83" s="332"/>
      <c r="I83" s="333"/>
    </row>
    <row r="84" spans="1:9" ht="12.75">
      <c r="A84" s="225" t="s">
        <v>313</v>
      </c>
      <c r="B84" s="330"/>
      <c r="E84" s="227"/>
      <c r="F84" s="227"/>
      <c r="G84" s="346"/>
      <c r="H84" s="332"/>
      <c r="I84" s="333"/>
    </row>
    <row r="85" spans="1:9" ht="12.75">
      <c r="A85" s="225" t="s">
        <v>314</v>
      </c>
      <c r="B85" s="330"/>
      <c r="E85" s="227"/>
      <c r="F85" s="227"/>
      <c r="G85" s="346"/>
      <c r="H85" s="332"/>
      <c r="I85" s="33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srajbrv</cp:lastModifiedBy>
  <dcterms:created xsi:type="dcterms:W3CDTF">2012-05-28T09:20:42Z</dcterms:created>
  <dcterms:modified xsi:type="dcterms:W3CDTF">2012-06-13T10:57:16Z</dcterms:modified>
  <cp:category/>
  <cp:version/>
  <cp:contentType/>
  <cp:contentStatus/>
</cp:coreProperties>
</file>