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672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'Položky'!$A$1:$G$57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<sst xmlns="http://schemas.openxmlformats.org/spreadsheetml/2006/main" count="241" uniqueCount="172">
  <si>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</si>
  <si>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</si>
  <si>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</si>
  <si>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</si>
  <si>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</si>
  <si>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</si>
  <si>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</si>
  <si>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</si>
  <si>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</si>
  <si>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</si>
  <si>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</si>
  <si>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</si>
  <si>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</si>
  <si>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</si>
  <si>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</si>
  <si>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</si>
  <si>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</si>
  <si>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</si>
  <si>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</si>
  <si>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</si>
  <si>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</si>
  <si>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</si>
  <si>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</si>
  <si>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</si>
  <si>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</si>
  <si>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</si>
  <si>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</si>
  <si>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</si>
  <si>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</si>
  <si>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</si>
  <si>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</si>
  <si>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</si>
  <si>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</si>
  <si>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</si>
  <si>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</si>
  <si>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</si>
  <si>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</si>
  <si>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</si>
  <si>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</si>
  <si>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</si>
  <si>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</si>
  <si>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</si>
  <si>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</si>
  <si>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</si>
  <si>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</si>
  <si>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</si>
  <si>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</si>
  <si>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</si>
  <si>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</si>
  <si>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</si>
  <si>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</si>
  <si>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</si>
  <si>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</si>
  <si>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</si>
  <si>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</si>
  <si>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</si>
  <si>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</si>
  <si>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</si>
  <si>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</si>
  <si>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</si>
  <si>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</si>
  <si>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</si>
  <si>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</si>
  <si>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</si>
  <si>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</si>
  <si>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</si>
  <si>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</si>
  <si>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</si>
  <si>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</si>
  <si>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D1.4.a - zdravotní instalace dílny</t>
  </si>
  <si>
    <t>721</t>
  </si>
  <si>
    <t>Vnitřní kanalizace</t>
  </si>
  <si>
    <t>721 17-6102.R00</t>
  </si>
  <si>
    <t xml:space="preserve">Potrubí HT připojovací DN 40 x 1,8 mm </t>
  </si>
  <si>
    <t>m</t>
  </si>
  <si>
    <t>721 17-6103.R00</t>
  </si>
  <si>
    <t xml:space="preserve">Potrubí HT připojovací DN 50 x 1,8 mm </t>
  </si>
  <si>
    <t>721 17-6134.R00</t>
  </si>
  <si>
    <t>Potrubí HT svodné ležaté DN 50 x 1,8 mm v zemi</t>
  </si>
  <si>
    <t xml:space="preserve">Potrubí HT svodné ležaté DN 70 x 1,9 mm </t>
  </si>
  <si>
    <t>998 72-1102.R00</t>
  </si>
  <si>
    <t xml:space="preserve">Přesun hmot pro vnitřní kanalizaci, výšky do 24 m </t>
  </si>
  <si>
    <t>t</t>
  </si>
  <si>
    <t>721 19-4103.RM1</t>
  </si>
  <si>
    <t>Vyvedení odpadních výpustek D 32 x 1,8 přípojka HL 20</t>
  </si>
  <si>
    <t>kus</t>
  </si>
  <si>
    <t>721 19-4105.R00</t>
  </si>
  <si>
    <t xml:space="preserve">Vyvedení odpadních výpustek D 50 x 1,8 </t>
  </si>
  <si>
    <t>721 22-3425.RT1</t>
  </si>
  <si>
    <t>Vpusť podlahová se zápachovou uzávěrkou HL80.1 mřížka nerez 115 x 115 mm, odpad DN 50/75</t>
  </si>
  <si>
    <t xml:space="preserve">zednické přípomoce, sekání drážek, začištění </t>
  </si>
  <si>
    <t>soub</t>
  </si>
  <si>
    <t>3</t>
  </si>
  <si>
    <t>přepojení na stávající potrubí včetně přechodek</t>
  </si>
  <si>
    <t xml:space="preserve">ks </t>
  </si>
  <si>
    <t>722</t>
  </si>
  <si>
    <t>Vnitřní vodovod</t>
  </si>
  <si>
    <t>722 17-2311.R00</t>
  </si>
  <si>
    <t xml:space="preserve">Potrubí z PPR Instaplast, studená, D 20/2,8 mm </t>
  </si>
  <si>
    <t>722 17-6111.R00</t>
  </si>
  <si>
    <t xml:space="preserve">Montáž rozvodů z plastů polyfúz. svařováním DN 16 </t>
  </si>
  <si>
    <t>722 17-2312.R00</t>
  </si>
  <si>
    <t xml:space="preserve">Potrubí z PPR Instaplast, studená, D 25/3,5 mm </t>
  </si>
  <si>
    <t>722 17-6112.R00</t>
  </si>
  <si>
    <t xml:space="preserve">Montáž rozvodů z plastů polyfúz. svařováním DN 20 </t>
  </si>
  <si>
    <t>722 22-0121.R00</t>
  </si>
  <si>
    <t xml:space="preserve">Nástěnka K 247, pro baterii G 1/2 </t>
  </si>
  <si>
    <t>pár</t>
  </si>
  <si>
    <t>722 22-0111.R00</t>
  </si>
  <si>
    <t xml:space="preserve">Nástěnka K 247, pro výtokový ventil G 1/2 </t>
  </si>
  <si>
    <t>722 22-9101.R00</t>
  </si>
  <si>
    <t xml:space="preserve">Montáž vodovodních armatur,1závit, G 1/2 </t>
  </si>
  <si>
    <t>5</t>
  </si>
  <si>
    <t xml:space="preserve">rohový ventil 1/2-3/8 </t>
  </si>
  <si>
    <t>9</t>
  </si>
  <si>
    <t>Úpravna vody Aquina WK standard-BNT-1650F/100 vč. montáže</t>
  </si>
  <si>
    <t>4</t>
  </si>
  <si>
    <t xml:space="preserve">zednické přípomoce </t>
  </si>
  <si>
    <t>7</t>
  </si>
  <si>
    <t xml:space="preserve">izolace potrubí dle PD </t>
  </si>
  <si>
    <t>8</t>
  </si>
  <si>
    <t xml:space="preserve">proplach a dezinfekce potrubí </t>
  </si>
  <si>
    <t>6</t>
  </si>
  <si>
    <t xml:space="preserve">napojení na stáv. potrubí </t>
  </si>
  <si>
    <t>722 23-5112.R00</t>
  </si>
  <si>
    <t xml:space="preserve">Kohout kulový, vnitř.-vnitř.z. IVAR PERFECTA DN 20 </t>
  </si>
  <si>
    <t xml:space="preserve">Kohout kulový, vnitřní na hadici </t>
  </si>
  <si>
    <t>722 23-5113.R00</t>
  </si>
  <si>
    <t xml:space="preserve">Kohout kulový, vnitř.-vnitř.z. IVAR PERFECTA DN 25 </t>
  </si>
  <si>
    <t>722 22-1112.R00</t>
  </si>
  <si>
    <t xml:space="preserve">Kohout vypouštěcí kulový, IVAR.EURO M DN 15 </t>
  </si>
  <si>
    <t>722 23-5842.R00</t>
  </si>
  <si>
    <t xml:space="preserve">Skupina bezpečnost.k zásob.TV PN10,IVAR.G 501 DN20 </t>
  </si>
  <si>
    <t>484-66201</t>
  </si>
  <si>
    <t xml:space="preserve">Nádoba expanzní membránová NG 12/6 </t>
  </si>
  <si>
    <t>725</t>
  </si>
  <si>
    <t>Zařizovací předměty</t>
  </si>
  <si>
    <t>725 01-7130.R00</t>
  </si>
  <si>
    <t xml:space="preserve">Umyvadlo na šrouby OLYMP 50 x 41 cm, bílé </t>
  </si>
  <si>
    <t>soubor</t>
  </si>
  <si>
    <t>725 01-7138.R00</t>
  </si>
  <si>
    <t xml:space="preserve">Kryt sifonu umyvadel OLYMP, bílý </t>
  </si>
  <si>
    <t>725 21-9503.R00</t>
  </si>
  <si>
    <t xml:space="preserve">Montáž krytu sifonu umyvadel </t>
  </si>
  <si>
    <t>725 21-9401.R00</t>
  </si>
  <si>
    <t xml:space="preserve">Montáž umyvadel na šrouby do zdiva </t>
  </si>
  <si>
    <t>725 01-9101.R00</t>
  </si>
  <si>
    <t xml:space="preserve">Výlevka nerez závěsná s  mřížkou </t>
  </si>
  <si>
    <t>2</t>
  </si>
  <si>
    <t xml:space="preserve">dřez samostatně stojící </t>
  </si>
  <si>
    <t>725 33-9101.R00</t>
  </si>
  <si>
    <t xml:space="preserve">Montáž výlevky  bez nádrže a armatur </t>
  </si>
  <si>
    <t>725 82-9301.R00</t>
  </si>
  <si>
    <t xml:space="preserve">Montáž baterie umyv.a dřezové stojánkové </t>
  </si>
  <si>
    <t>725 82-3111.R00</t>
  </si>
  <si>
    <t xml:space="preserve">Baterie umyvadlová stoján. ruční, bez otvír.odpadu </t>
  </si>
  <si>
    <t>725 84-5111.R00</t>
  </si>
  <si>
    <t xml:space="preserve">Baterie výlevka dřez nástěnná  prodloužené ramínk </t>
  </si>
  <si>
    <t>725 85-9102.R00</t>
  </si>
  <si>
    <t xml:space="preserve">Montáž sifonu </t>
  </si>
  <si>
    <t>998 72-5102.R00</t>
  </si>
  <si>
    <t xml:space="preserve">Přesun hmot pro zařizovací předměty, výšky do 24 m </t>
  </si>
  <si>
    <t>725 86-0202.R00</t>
  </si>
  <si>
    <t xml:space="preserve">Sifon umyvadlový, DN 40, 5/4'' </t>
  </si>
  <si>
    <t xml:space="preserve">Sifon dřezový HL100G, DN 40, 50, 6/4'' </t>
  </si>
  <si>
    <t>725 86-0109.R00</t>
  </si>
  <si>
    <t xml:space="preserve">Sifon výlevka </t>
  </si>
  <si>
    <t>725 53-4228.R00</t>
  </si>
  <si>
    <t xml:space="preserve">Ohřívač elek. zásob. závěsný DZ Dražice OKCE 200 </t>
  </si>
  <si>
    <t>Individuální mimostaveništní doprava</t>
  </si>
  <si>
    <t>Kompletační činnost zhotovitele</t>
  </si>
  <si>
    <t>Rekonstrukce dílem FVTM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</si>
</sst>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3" fillId="2" borderId="4" xfId="0" applyNumberFormat="1" applyFont="1" applyFill="1" applyBorder="1"/>
    <xf numFmtId="49" fontId="0" fillId="2" borderId="5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" fontId="0" fillId="0" borderId="0" xfId="0" applyNumberFormat="1"/>
    <xf numFmtId="0" fontId="2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11" xfId="0" applyNumberFormat="1" applyBorder="1"/>
    <xf numFmtId="0" fontId="0" fillId="0" borderId="25" xfId="0" applyBorder="1"/>
    <xf numFmtId="0" fontId="0" fillId="0" borderId="26" xfId="0" applyBorder="1"/>
    <xf numFmtId="0" fontId="0" fillId="0" borderId="10" xfId="0" applyFont="1" applyBorder="1"/>
    <xf numFmtId="0" fontId="0" fillId="0" borderId="27" xfId="0" applyBorder="1"/>
    <xf numFmtId="0" fontId="0" fillId="0" borderId="28" xfId="0" applyBorder="1"/>
    <xf numFmtId="0" fontId="7" fillId="0" borderId="27" xfId="0" applyFont="1" applyFill="1" applyBorder="1"/>
    <xf numFmtId="0" fontId="7" fillId="0" borderId="2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30" xfId="20" applyFont="1" applyBorder="1">
      <alignment/>
      <protection/>
    </xf>
    <xf numFmtId="0" fontId="0" fillId="0" borderId="30" xfId="20" applyBorder="1">
      <alignment/>
      <protection/>
    </xf>
    <xf numFmtId="0" fontId="0" fillId="0" borderId="30" xfId="20" applyBorder="1" applyAlignment="1">
      <alignment horizontal="right"/>
      <protection/>
    </xf>
    <xf numFmtId="0" fontId="0" fillId="0" borderId="30" xfId="20" applyFont="1" applyBorder="1">
      <alignment/>
      <protection/>
    </xf>
    <xf numFmtId="0" fontId="0" fillId="0" borderId="30" xfId="0" applyNumberFormat="1" applyBorder="1" applyAlignment="1">
      <alignment horizontal="left"/>
    </xf>
    <xf numFmtId="0" fontId="0" fillId="0" borderId="31" xfId="0" applyNumberFormat="1" applyBorder="1"/>
    <xf numFmtId="0" fontId="4" fillId="0" borderId="32" xfId="20" applyFont="1" applyBorder="1">
      <alignment/>
      <protection/>
    </xf>
    <xf numFmtId="0" fontId="0" fillId="0" borderId="32" xfId="20" applyBorder="1">
      <alignment/>
      <protection/>
    </xf>
    <xf numFmtId="0" fontId="0" fillId="0" borderId="3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17" xfId="0" applyNumberFormat="1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33" xfId="0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36" xfId="0" applyNumberFormat="1" applyFont="1" applyFill="1" applyBorder="1"/>
    <xf numFmtId="0" fontId="6" fillId="0" borderId="17" xfId="0" applyFont="1" applyFill="1" applyBorder="1"/>
    <xf numFmtId="3" fontId="6" fillId="0" borderId="19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2" xfId="0" applyFont="1" applyFill="1" applyBorder="1"/>
    <xf numFmtId="0" fontId="6" fillId="0" borderId="23" xfId="0" applyFont="1" applyFill="1" applyBorder="1"/>
    <xf numFmtId="0" fontId="0" fillId="0" borderId="37" xfId="0" applyFill="1" applyBorder="1"/>
    <xf numFmtId="0" fontId="6" fillId="0" borderId="38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0" fontId="0" fillId="0" borderId="26" xfId="0" applyFont="1" applyFill="1" applyBorder="1"/>
    <xf numFmtId="0" fontId="0" fillId="0" borderId="21" xfId="0" applyFont="1" applyFill="1" applyBorder="1"/>
    <xf numFmtId="0" fontId="0" fillId="0" borderId="39" xfId="0" applyFont="1" applyFill="1" applyBorder="1"/>
    <xf numFmtId="0" fontId="0" fillId="0" borderId="27" xfId="0" applyFill="1" applyBorder="1"/>
    <xf numFmtId="0" fontId="6" fillId="0" borderId="29" xfId="0" applyFont="1" applyFill="1" applyBorder="1"/>
    <xf numFmtId="0" fontId="0" fillId="0" borderId="29" xfId="0" applyFill="1" applyBorder="1"/>
    <xf numFmtId="4" fontId="0" fillId="0" borderId="40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30" xfId="20" applyFont="1" applyFill="1" applyBorder="1">
      <alignment/>
      <protection/>
    </xf>
    <xf numFmtId="0" fontId="0" fillId="0" borderId="30" xfId="20" applyFill="1" applyBorder="1">
      <alignment/>
      <protection/>
    </xf>
    <xf numFmtId="0" fontId="9" fillId="0" borderId="30" xfId="20" applyFont="1" applyFill="1" applyBorder="1" applyAlignment="1">
      <alignment horizontal="right"/>
      <protection/>
    </xf>
    <xf numFmtId="0" fontId="0" fillId="0" borderId="30" xfId="20" applyFill="1" applyBorder="1" applyAlignment="1">
      <alignment horizontal="left"/>
      <protection/>
    </xf>
    <xf numFmtId="0" fontId="0" fillId="0" borderId="31" xfId="20" applyFill="1" applyBorder="1">
      <alignment/>
      <protection/>
    </xf>
    <xf numFmtId="0" fontId="4" fillId="0" borderId="32" xfId="20" applyFont="1" applyFill="1" applyBorder="1">
      <alignment/>
      <protection/>
    </xf>
    <xf numFmtId="0" fontId="0" fillId="0" borderId="3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1" xfId="20" applyNumberFormat="1" applyFont="1" applyFill="1" applyBorder="1">
      <alignment/>
      <protection/>
    </xf>
    <xf numFmtId="0" fontId="5" fillId="0" borderId="42" xfId="20" applyFont="1" applyFill="1" applyBorder="1" applyAlignment="1">
      <alignment horizontal="center"/>
      <protection/>
    </xf>
    <xf numFmtId="0" fontId="5" fillId="0" borderId="42" xfId="20" applyNumberFormat="1" applyFont="1" applyFill="1" applyBorder="1" applyAlignment="1">
      <alignment horizontal="center"/>
      <protection/>
    </xf>
    <xf numFmtId="0" fontId="5" fillId="0" borderId="41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49" fontId="6" fillId="0" borderId="43" xfId="20" applyNumberFormat="1" applyFont="1" applyFill="1" applyBorder="1" applyAlignment="1">
      <alignment horizontal="left"/>
      <protection/>
    </xf>
    <xf numFmtId="0" fontId="6" fillId="0" borderId="43" xfId="20" applyFont="1" applyFill="1" applyBorder="1">
      <alignment/>
      <protection/>
    </xf>
    <xf numFmtId="0" fontId="0" fillId="0" borderId="43" xfId="20" applyFill="1" applyBorder="1" applyAlignment="1">
      <alignment horizontal="center"/>
      <protection/>
    </xf>
    <xf numFmtId="0" fontId="0" fillId="0" borderId="43" xfId="20" applyNumberFormat="1" applyFill="1" applyBorder="1" applyAlignment="1">
      <alignment horizontal="right"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43" xfId="20" applyFont="1" applyFill="1" applyBorder="1" applyAlignment="1">
      <alignment horizontal="center"/>
      <protection/>
    </xf>
    <xf numFmtId="49" fontId="8" fillId="0" borderId="43" xfId="20" applyNumberFormat="1" applyFont="1" applyFill="1" applyBorder="1" applyAlignment="1">
      <alignment horizontal="left"/>
      <protection/>
    </xf>
    <xf numFmtId="0" fontId="8" fillId="0" borderId="43" xfId="20" applyFont="1" applyFill="1" applyBorder="1" applyAlignment="1">
      <alignment wrapText="1"/>
      <protection/>
    </xf>
    <xf numFmtId="49" fontId="8" fillId="0" borderId="43" xfId="20" applyNumberFormat="1" applyFont="1" applyFill="1" applyBorder="1" applyAlignment="1">
      <alignment horizontal="center" shrinkToFit="1"/>
      <protection/>
    </xf>
    <xf numFmtId="4" fontId="8" fillId="0" borderId="43" xfId="20" applyNumberFormat="1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center"/>
      <protection/>
    </xf>
    <xf numFmtId="49" fontId="4" fillId="0" borderId="44" xfId="20" applyNumberFormat="1" applyFont="1" applyFill="1" applyBorder="1" applyAlignment="1">
      <alignment horizontal="left"/>
      <protection/>
    </xf>
    <xf numFmtId="0" fontId="4" fillId="0" borderId="44" xfId="20" applyFont="1" applyFill="1" applyBorder="1">
      <alignment/>
      <protection/>
    </xf>
    <xf numFmtId="4" fontId="0" fillId="0" borderId="44" xfId="20" applyNumberFormat="1" applyFill="1" applyBorder="1" applyAlignment="1">
      <alignment horizontal="right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4" xfId="0" applyNumberFormat="1" applyFont="1" applyFill="1" applyBorder="1"/>
    <xf numFmtId="0" fontId="0" fillId="0" borderId="43" xfId="20" applyNumberFormat="1" applyFill="1" applyBorder="1" applyAlignment="1" applyProtection="1">
      <alignment horizontal="right"/>
      <protection locked="0"/>
    </xf>
    <xf numFmtId="0" fontId="0" fillId="0" borderId="43" xfId="20" applyNumberFormat="1" applyFill="1" applyBorder="1" applyProtection="1">
      <alignment/>
      <protection locked="0"/>
    </xf>
    <xf numFmtId="4" fontId="8" fillId="0" borderId="43" xfId="20" applyNumberFormat="1" applyFont="1" applyFill="1" applyBorder="1" applyAlignment="1" applyProtection="1">
      <alignment horizontal="right"/>
      <protection locked="0"/>
    </xf>
    <xf numFmtId="4" fontId="8" fillId="0" borderId="43" xfId="20" applyNumberFormat="1" applyFont="1" applyFill="1" applyBorder="1" applyProtection="1">
      <alignment/>
      <protection locked="0"/>
    </xf>
    <xf numFmtId="4" fontId="0" fillId="0" borderId="44" xfId="20" applyNumberFormat="1" applyFill="1" applyBorder="1" applyAlignment="1" applyProtection="1">
      <alignment horizontal="right"/>
      <protection locked="0"/>
    </xf>
    <xf numFmtId="4" fontId="6" fillId="0" borderId="44" xfId="20" applyNumberFormat="1" applyFont="1" applyFill="1" applyBorder="1" applyProtection="1">
      <alignment/>
      <protection locked="0"/>
    </xf>
    <xf numFmtId="3" fontId="0" fillId="0" borderId="5" xfId="0" applyNumberFormat="1" applyFont="1" applyFill="1" applyBorder="1" applyProtection="1">
      <protection locked="0"/>
    </xf>
    <xf numFmtId="3" fontId="0" fillId="0" borderId="43" xfId="0" applyNumberFormat="1" applyFont="1" applyFill="1" applyBorder="1" applyProtection="1">
      <protection locked="0"/>
    </xf>
    <xf numFmtId="3" fontId="0" fillId="0" borderId="45" xfId="0" applyNumberFormat="1" applyFont="1" applyFill="1" applyBorder="1" applyProtection="1">
      <protection locked="0"/>
    </xf>
    <xf numFmtId="3" fontId="6" fillId="0" borderId="33" xfId="0" applyNumberFormat="1" applyFont="1" applyFill="1" applyBorder="1" applyProtection="1">
      <protection locked="0"/>
    </xf>
    <xf numFmtId="3" fontId="6" fillId="0" borderId="34" xfId="0" applyNumberFormat="1" applyFont="1" applyFill="1" applyBorder="1" applyProtection="1">
      <protection locked="0"/>
    </xf>
    <xf numFmtId="3" fontId="6" fillId="0" borderId="35" xfId="0" applyNumberFormat="1" applyFont="1" applyFill="1" applyBorder="1" applyProtection="1"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166" fontId="0" fillId="0" borderId="41" xfId="0" applyNumberFormat="1" applyFont="1" applyFill="1" applyBorder="1" applyAlignment="1" applyProtection="1">
      <alignment horizontal="right"/>
      <protection locked="0"/>
    </xf>
    <xf numFmtId="3" fontId="0" fillId="0" borderId="46" xfId="0" applyNumberFormat="1" applyFont="1" applyFill="1" applyBorder="1" applyAlignment="1" applyProtection="1">
      <alignment horizontal="right"/>
      <protection locked="0"/>
    </xf>
    <xf numFmtId="4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4" fontId="0" fillId="0" borderId="27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0" borderId="48" xfId="0" applyNumberFormat="1" applyBorder="1" applyProtection="1">
      <protection locked="0"/>
    </xf>
    <xf numFmtId="3" fontId="0" fillId="0" borderId="49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50" xfId="0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NumberForma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52" xfId="0" applyBorder="1" applyProtection="1">
      <protection locked="0"/>
    </xf>
    <xf numFmtId="0" fontId="7" fillId="0" borderId="29" xfId="0" applyFont="1" applyFill="1" applyBorder="1" applyProtection="1">
      <protection locked="0"/>
    </xf>
    <xf numFmtId="0" fontId="7" fillId="0" borderId="53" xfId="0" applyFont="1" applyFill="1" applyBorder="1" applyProtection="1">
      <protection locked="0"/>
    </xf>
    <xf numFmtId="165" fontId="7" fillId="0" borderId="29" xfId="0" applyNumberFormat="1" applyFont="1" applyFill="1" applyBorder="1" applyProtection="1">
      <protection locked="0"/>
    </xf>
    <xf numFmtId="0" fontId="7" fillId="0" borderId="54" xfId="0" applyFont="1" applyFill="1" applyBorder="1" applyProtection="1">
      <protection locked="0"/>
    </xf>
    <xf numFmtId="0" fontId="0" fillId="0" borderId="11" xfId="0" applyBorder="1" applyProtection="1"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3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3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G15" sqref="G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2.50390625" style="0" customWidth="1"/>
    <col min="6" max="6" width="19.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" customHeight="1">
      <c r="A3" s="3" t="s">
        <v>1</v>
      </c>
      <c r="B3" s="4"/>
      <c r="C3" s="5" t="s">
        <v>2</v>
      </c>
      <c r="D3" s="167"/>
      <c r="E3" s="167"/>
      <c r="F3" s="5" t="s">
        <v>3</v>
      </c>
      <c r="G3" s="170"/>
    </row>
    <row r="4" spans="1:7" ht="12.9" customHeight="1">
      <c r="A4" s="6"/>
      <c r="B4" s="7"/>
      <c r="C4" s="8" t="s">
        <v>69</v>
      </c>
      <c r="D4" s="9"/>
      <c r="E4" s="9"/>
      <c r="F4" s="169"/>
      <c r="G4" s="172"/>
    </row>
    <row r="5" spans="1:7" ht="12.9" customHeight="1">
      <c r="A5" s="11" t="s">
        <v>5</v>
      </c>
      <c r="B5" s="12"/>
      <c r="C5" s="13" t="s">
        <v>6</v>
      </c>
      <c r="D5" s="168"/>
      <c r="E5" s="168"/>
      <c r="F5" s="14" t="s">
        <v>7</v>
      </c>
      <c r="G5" s="171"/>
    </row>
    <row r="6" spans="1:7" ht="12.9" customHeight="1">
      <c r="A6" s="6"/>
      <c r="B6" s="7"/>
      <c r="C6" s="8" t="s">
        <v>171</v>
      </c>
      <c r="D6" s="9"/>
      <c r="E6" s="9"/>
      <c r="F6" s="188"/>
      <c r="G6" s="172"/>
    </row>
    <row r="7" spans="1:9" ht="12.75">
      <c r="A7" s="11" t="s">
        <v>8</v>
      </c>
      <c r="B7" s="13"/>
      <c r="C7" s="190"/>
      <c r="D7" s="191"/>
      <c r="E7" s="15" t="s">
        <v>9</v>
      </c>
      <c r="F7" s="16"/>
      <c r="G7" s="159">
        <v>0</v>
      </c>
      <c r="H7" s="17"/>
      <c r="I7" s="17"/>
    </row>
    <row r="8" spans="1:7" ht="12.75">
      <c r="A8" s="11" t="s">
        <v>10</v>
      </c>
      <c r="B8" s="13"/>
      <c r="C8" s="190"/>
      <c r="D8" s="191"/>
      <c r="E8" s="14" t="s">
        <v>11</v>
      </c>
      <c r="F8" s="13"/>
      <c r="G8" s="160">
        <f>IF(PocetMJ=0,,ROUND((F30+F32)/PocetMJ,1))</f>
        <v>0</v>
      </c>
    </row>
    <row r="9" spans="1:7" ht="12.75">
      <c r="A9" s="18" t="s">
        <v>12</v>
      </c>
      <c r="B9" s="19"/>
      <c r="C9" s="187"/>
      <c r="D9" s="187"/>
      <c r="E9" s="20" t="s">
        <v>13</v>
      </c>
      <c r="F9" s="19"/>
      <c r="G9" s="182"/>
    </row>
    <row r="10" spans="1:57" ht="12.75">
      <c r="A10" s="21" t="s">
        <v>14</v>
      </c>
      <c r="B10" s="10"/>
      <c r="C10" s="169"/>
      <c r="D10" s="169"/>
      <c r="E10" s="173" t="s">
        <v>15</v>
      </c>
      <c r="F10" s="169"/>
      <c r="G10" s="172"/>
      <c r="BA10" s="23"/>
      <c r="BB10" s="23"/>
      <c r="BC10" s="23"/>
      <c r="BD10" s="23"/>
      <c r="BE10" s="23"/>
    </row>
    <row r="11" spans="1:7" ht="12.75">
      <c r="A11" s="176"/>
      <c r="B11" s="169"/>
      <c r="C11" s="169"/>
      <c r="D11" s="169"/>
      <c r="E11" s="192"/>
      <c r="F11" s="193"/>
      <c r="G11" s="194"/>
    </row>
    <row r="12" spans="1:7" ht="28.5" customHeight="1" thickBot="1">
      <c r="A12" s="24" t="s">
        <v>16</v>
      </c>
      <c r="B12" s="25"/>
      <c r="C12" s="25"/>
      <c r="D12" s="25"/>
      <c r="E12" s="26"/>
      <c r="F12" s="26"/>
      <c r="G12" s="27"/>
    </row>
    <row r="13" spans="1:7" ht="17.25" customHeight="1" thickBot="1">
      <c r="A13" s="28" t="s">
        <v>17</v>
      </c>
      <c r="B13" s="29"/>
      <c r="C13" s="30"/>
      <c r="D13" s="31" t="s">
        <v>18</v>
      </c>
      <c r="E13" s="32"/>
      <c r="F13" s="32"/>
      <c r="G13" s="30"/>
    </row>
    <row r="14" spans="1:7" ht="15.9" customHeight="1">
      <c r="A14" s="33"/>
      <c r="B14" s="34" t="s">
        <v>19</v>
      </c>
      <c r="C14" s="161">
        <f>Dodavka</f>
        <v>0</v>
      </c>
      <c r="D14" s="35" t="str">
        <f>Rekapitulace!A15</f>
        <v>Individuální mimostaveništní doprava</v>
      </c>
      <c r="E14" s="36"/>
      <c r="F14" s="37"/>
      <c r="G14" s="161">
        <f>Rekapitulace!I15</f>
        <v>0</v>
      </c>
    </row>
    <row r="15" spans="1:7" ht="15.9" customHeight="1">
      <c r="A15" s="33" t="s">
        <v>20</v>
      </c>
      <c r="B15" s="34" t="s">
        <v>21</v>
      </c>
      <c r="C15" s="161">
        <f>Mont</f>
        <v>0</v>
      </c>
      <c r="D15" s="18" t="str">
        <f>Rekapitulace!A16</f>
        <v>Kompletační činnost zhotovitele</v>
      </c>
      <c r="E15" s="38"/>
      <c r="F15" s="163"/>
      <c r="G15" s="161">
        <f>Rekapitulace!I16</f>
        <v>0</v>
      </c>
    </row>
    <row r="16" spans="1:7" ht="15.9" customHeight="1">
      <c r="A16" s="33" t="s">
        <v>22</v>
      </c>
      <c r="B16" s="34" t="s">
        <v>23</v>
      </c>
      <c r="C16" s="161">
        <f>HSV</f>
        <v>0</v>
      </c>
      <c r="D16" s="18"/>
      <c r="E16" s="165"/>
      <c r="F16" s="163"/>
      <c r="G16" s="161"/>
    </row>
    <row r="17" spans="1:7" ht="15.9" customHeight="1">
      <c r="A17" s="39" t="s">
        <v>24</v>
      </c>
      <c r="B17" s="34" t="s">
        <v>25</v>
      </c>
      <c r="C17" s="161">
        <f>PSV</f>
        <v>0</v>
      </c>
      <c r="D17" s="18"/>
      <c r="E17" s="165"/>
      <c r="F17" s="163"/>
      <c r="G17" s="161"/>
    </row>
    <row r="18" spans="1:7" ht="15.9" customHeight="1">
      <c r="A18" s="40" t="s">
        <v>26</v>
      </c>
      <c r="B18" s="34"/>
      <c r="C18" s="161">
        <f>SUM(C14:C17)</f>
        <v>0</v>
      </c>
      <c r="D18" s="41"/>
      <c r="E18" s="165"/>
      <c r="F18" s="163"/>
      <c r="G18" s="161"/>
    </row>
    <row r="19" spans="1:9" ht="15.9" customHeight="1">
      <c r="A19" s="40"/>
      <c r="B19" s="34"/>
      <c r="C19" s="161"/>
      <c r="D19" s="18"/>
      <c r="E19" s="165"/>
      <c r="F19" s="163"/>
      <c r="G19" s="161"/>
      <c r="I19" s="158"/>
    </row>
    <row r="20" spans="1:7" ht="15.9" customHeight="1">
      <c r="A20" s="40" t="s">
        <v>27</v>
      </c>
      <c r="B20" s="34"/>
      <c r="C20" s="161">
        <f>HZS</f>
        <v>0</v>
      </c>
      <c r="D20" s="18"/>
      <c r="E20" s="165"/>
      <c r="F20" s="163"/>
      <c r="G20" s="161"/>
    </row>
    <row r="21" spans="1:7" ht="15.9" customHeight="1">
      <c r="A21" s="21" t="s">
        <v>28</v>
      </c>
      <c r="B21" s="10"/>
      <c r="C21" s="161">
        <f>C18+C20</f>
        <v>0</v>
      </c>
      <c r="D21" s="18" t="s">
        <v>29</v>
      </c>
      <c r="E21" s="165"/>
      <c r="F21" s="163"/>
      <c r="G21" s="161">
        <f>G22-SUM(G14:G20)</f>
        <v>0</v>
      </c>
    </row>
    <row r="22" spans="1:7" ht="15.9" customHeight="1" thickBot="1">
      <c r="A22" s="18" t="s">
        <v>30</v>
      </c>
      <c r="B22" s="19"/>
      <c r="C22" s="162">
        <f>C21+G22</f>
        <v>0</v>
      </c>
      <c r="D22" s="42" t="s">
        <v>31</v>
      </c>
      <c r="E22" s="166"/>
      <c r="F22" s="164"/>
      <c r="G22" s="161">
        <f>VRN</f>
        <v>0</v>
      </c>
    </row>
    <row r="23" spans="1:7" ht="12.75">
      <c r="A23" s="3" t="s">
        <v>32</v>
      </c>
      <c r="B23" s="5"/>
      <c r="C23" s="43" t="s">
        <v>33</v>
      </c>
      <c r="D23" s="167"/>
      <c r="E23" s="43" t="s">
        <v>34</v>
      </c>
      <c r="F23" s="167"/>
      <c r="G23" s="170"/>
    </row>
    <row r="24" spans="1:7" ht="12.75">
      <c r="A24" s="177"/>
      <c r="B24" s="168"/>
      <c r="C24" s="14" t="s">
        <v>35</v>
      </c>
      <c r="D24" s="168"/>
      <c r="E24" s="14" t="s">
        <v>35</v>
      </c>
      <c r="F24" s="168"/>
      <c r="G24" s="171"/>
    </row>
    <row r="25" spans="1:7" ht="12.75">
      <c r="A25" s="176" t="s">
        <v>36</v>
      </c>
      <c r="B25" s="174"/>
      <c r="C25" s="22" t="s">
        <v>36</v>
      </c>
      <c r="D25" s="169"/>
      <c r="E25" s="22" t="s">
        <v>36</v>
      </c>
      <c r="F25" s="169"/>
      <c r="G25" s="172"/>
    </row>
    <row r="26" spans="1:7" ht="12.75">
      <c r="A26" s="176"/>
      <c r="B26" s="175"/>
      <c r="C26" s="22" t="s">
        <v>37</v>
      </c>
      <c r="D26" s="169"/>
      <c r="E26" s="22" t="s">
        <v>38</v>
      </c>
      <c r="F26" s="169"/>
      <c r="G26" s="172"/>
    </row>
    <row r="27" spans="1:7" ht="12.75">
      <c r="A27" s="176"/>
      <c r="B27" s="169"/>
      <c r="C27" s="173"/>
      <c r="D27" s="169"/>
      <c r="E27" s="173"/>
      <c r="F27" s="169"/>
      <c r="G27" s="172"/>
    </row>
    <row r="28" spans="1:7" ht="97.5" customHeight="1">
      <c r="A28" s="21"/>
      <c r="B28" s="10"/>
      <c r="C28" s="173"/>
      <c r="D28" s="169"/>
      <c r="E28" s="173"/>
      <c r="F28" s="169"/>
      <c r="G28" s="172"/>
    </row>
    <row r="29" spans="1:7" ht="12.75">
      <c r="A29" s="11" t="s">
        <v>39</v>
      </c>
      <c r="B29" s="13"/>
      <c r="C29" s="178">
        <v>0</v>
      </c>
      <c r="D29" s="168" t="s">
        <v>40</v>
      </c>
      <c r="E29" s="179"/>
      <c r="F29" s="180">
        <v>0</v>
      </c>
      <c r="G29" s="171"/>
    </row>
    <row r="30" spans="1:7" ht="12.75">
      <c r="A30" s="11" t="s">
        <v>39</v>
      </c>
      <c r="B30" s="13"/>
      <c r="C30" s="178">
        <v>15</v>
      </c>
      <c r="D30" s="168" t="s">
        <v>40</v>
      </c>
      <c r="E30" s="179"/>
      <c r="F30" s="180">
        <v>0</v>
      </c>
      <c r="G30" s="171"/>
    </row>
    <row r="31" spans="1:7" ht="12.75">
      <c r="A31" s="11" t="s">
        <v>41</v>
      </c>
      <c r="B31" s="13"/>
      <c r="C31" s="178">
        <v>15</v>
      </c>
      <c r="D31" s="168" t="s">
        <v>40</v>
      </c>
      <c r="E31" s="179"/>
      <c r="F31" s="181">
        <f>ROUND(PRODUCT(F30,C31/100),0)</f>
        <v>0</v>
      </c>
      <c r="G31" s="182"/>
    </row>
    <row r="32" spans="1:7" ht="12.75">
      <c r="A32" s="11" t="s">
        <v>39</v>
      </c>
      <c r="B32" s="13"/>
      <c r="C32" s="178">
        <v>21</v>
      </c>
      <c r="D32" s="168" t="s">
        <v>40</v>
      </c>
      <c r="E32" s="179"/>
      <c r="F32" s="180">
        <v>0</v>
      </c>
      <c r="G32" s="171"/>
    </row>
    <row r="33" spans="1:7" ht="12.75">
      <c r="A33" s="11" t="s">
        <v>41</v>
      </c>
      <c r="B33" s="13"/>
      <c r="C33" s="178">
        <v>21</v>
      </c>
      <c r="D33" s="168" t="s">
        <v>40</v>
      </c>
      <c r="E33" s="179"/>
      <c r="F33" s="181">
        <f>ROUND(PRODUCT(F32,C33/100),0)</f>
        <v>0</v>
      </c>
      <c r="G33" s="182"/>
    </row>
    <row r="34" spans="1:7" s="46" customFormat="1" ht="19.5" customHeight="1" thickBot="1">
      <c r="A34" s="44" t="s">
        <v>42</v>
      </c>
      <c r="B34" s="45"/>
      <c r="C34" s="45"/>
      <c r="D34" s="183"/>
      <c r="E34" s="184"/>
      <c r="F34" s="185">
        <f>ROUND(SUM(F29:F33),0)</f>
        <v>0</v>
      </c>
      <c r="G34" s="186"/>
    </row>
    <row r="36" spans="1:8" ht="12.75">
      <c r="A36" s="47" t="s">
        <v>43</v>
      </c>
      <c r="B36" s="47"/>
      <c r="C36" s="47"/>
      <c r="D36" s="47"/>
      <c r="E36" s="47"/>
      <c r="F36" s="47"/>
      <c r="G36" s="47"/>
      <c r="H36" t="s">
        <v>4</v>
      </c>
    </row>
    <row r="37" spans="1:8" ht="14.25" customHeight="1">
      <c r="A37" s="47"/>
      <c r="B37" s="195"/>
      <c r="C37" s="195"/>
      <c r="D37" s="195"/>
      <c r="E37" s="195"/>
      <c r="F37" s="195"/>
      <c r="G37" s="195"/>
      <c r="H37" t="s">
        <v>4</v>
      </c>
    </row>
    <row r="38" spans="1:8" ht="12.75" customHeight="1">
      <c r="A38" s="48"/>
      <c r="B38" s="195"/>
      <c r="C38" s="195"/>
      <c r="D38" s="195"/>
      <c r="E38" s="195"/>
      <c r="F38" s="195"/>
      <c r="G38" s="195"/>
      <c r="H38" t="s">
        <v>4</v>
      </c>
    </row>
    <row r="39" spans="1:8" ht="12.75">
      <c r="A39" s="48"/>
      <c r="B39" s="195"/>
      <c r="C39" s="195"/>
      <c r="D39" s="195"/>
      <c r="E39" s="195"/>
      <c r="F39" s="195"/>
      <c r="G39" s="195"/>
      <c r="H39" t="s">
        <v>4</v>
      </c>
    </row>
    <row r="40" spans="1:8" ht="12.75">
      <c r="A40" s="48"/>
      <c r="B40" s="195"/>
      <c r="C40" s="195"/>
      <c r="D40" s="195"/>
      <c r="E40" s="195"/>
      <c r="F40" s="195"/>
      <c r="G40" s="195"/>
      <c r="H40" t="s">
        <v>4</v>
      </c>
    </row>
    <row r="41" spans="1:8" ht="12.75">
      <c r="A41" s="48"/>
      <c r="B41" s="195"/>
      <c r="C41" s="195"/>
      <c r="D41" s="195"/>
      <c r="E41" s="195"/>
      <c r="F41" s="195"/>
      <c r="G41" s="195"/>
      <c r="H41" t="s">
        <v>4</v>
      </c>
    </row>
    <row r="42" spans="1:8" ht="12.75">
      <c r="A42" s="48"/>
      <c r="B42" s="195"/>
      <c r="C42" s="195"/>
      <c r="D42" s="195"/>
      <c r="E42" s="195"/>
      <c r="F42" s="195"/>
      <c r="G42" s="195"/>
      <c r="H42" t="s">
        <v>4</v>
      </c>
    </row>
    <row r="43" spans="1:8" ht="12.75">
      <c r="A43" s="48"/>
      <c r="B43" s="195"/>
      <c r="C43" s="195"/>
      <c r="D43" s="195"/>
      <c r="E43" s="195"/>
      <c r="F43" s="195"/>
      <c r="G43" s="195"/>
      <c r="H43" t="s">
        <v>4</v>
      </c>
    </row>
    <row r="44" spans="1:8" ht="12.75">
      <c r="A44" s="48"/>
      <c r="B44" s="195"/>
      <c r="C44" s="195"/>
      <c r="D44" s="195"/>
      <c r="E44" s="195"/>
      <c r="F44" s="195"/>
      <c r="G44" s="195"/>
      <c r="H44" t="s">
        <v>4</v>
      </c>
    </row>
    <row r="45" spans="1:8" ht="3" customHeight="1">
      <c r="A45" s="48"/>
      <c r="B45" s="195"/>
      <c r="C45" s="195"/>
      <c r="D45" s="195"/>
      <c r="E45" s="195"/>
      <c r="F45" s="195"/>
      <c r="G45" s="195"/>
      <c r="H45" t="s">
        <v>4</v>
      </c>
    </row>
    <row r="46" spans="2:7" ht="12.75">
      <c r="B46" s="189"/>
      <c r="C46" s="189"/>
      <c r="D46" s="189"/>
      <c r="E46" s="189"/>
      <c r="F46" s="189"/>
      <c r="G46" s="189"/>
    </row>
    <row r="47" spans="2:7" ht="12.75">
      <c r="B47" s="189"/>
      <c r="C47" s="189"/>
      <c r="D47" s="189"/>
      <c r="E47" s="189"/>
      <c r="F47" s="189"/>
      <c r="G47" s="189"/>
    </row>
    <row r="48" spans="2:7" ht="12.75">
      <c r="B48" s="189"/>
      <c r="C48" s="189"/>
      <c r="D48" s="189"/>
      <c r="E48" s="189"/>
      <c r="F48" s="189"/>
      <c r="G48" s="189"/>
    </row>
    <row r="49" spans="2:7" ht="12.75">
      <c r="B49" s="189"/>
      <c r="C49" s="189"/>
      <c r="D49" s="189"/>
      <c r="E49" s="189"/>
      <c r="F49" s="189"/>
      <c r="G49" s="189"/>
    </row>
    <row r="50" spans="2:7" ht="12.75">
      <c r="B50" s="189"/>
      <c r="C50" s="189"/>
      <c r="D50" s="189"/>
      <c r="E50" s="189"/>
      <c r="F50" s="189"/>
      <c r="G50" s="189"/>
    </row>
    <row r="51" spans="2:7" ht="12.75">
      <c r="B51" s="189"/>
      <c r="C51" s="189"/>
      <c r="D51" s="189"/>
      <c r="E51" s="189"/>
      <c r="F51" s="189"/>
      <c r="G51" s="189"/>
    </row>
    <row r="52" spans="2:7" ht="12.75">
      <c r="B52" s="189"/>
      <c r="C52" s="189"/>
      <c r="D52" s="189"/>
      <c r="E52" s="189"/>
      <c r="F52" s="189"/>
      <c r="G52" s="189"/>
    </row>
    <row r="53" spans="2:7" ht="12.75">
      <c r="B53" s="189"/>
      <c r="C53" s="189"/>
      <c r="D53" s="189"/>
      <c r="E53" s="189"/>
      <c r="F53" s="189"/>
      <c r="G53" s="189"/>
    </row>
    <row r="54" spans="2:7" ht="12.75">
      <c r="B54" s="189"/>
      <c r="C54" s="189"/>
      <c r="D54" s="189"/>
      <c r="E54" s="189"/>
      <c r="F54" s="189"/>
      <c r="G54" s="189"/>
    </row>
    <row r="55" spans="2:7" ht="12.75">
      <c r="B55" s="189"/>
      <c r="C55" s="189"/>
      <c r="D55" s="189"/>
      <c r="E55" s="189"/>
      <c r="F55" s="189"/>
      <c r="G55" s="189"/>
    </row>
  </sheetData>
  <sheetProtection algorithmName="SHA-512" hashValue="X1BH4ZwxRDzioinyMdY3zQstRPHMQTaSVNRBdNvRj6Gk5kJlcZOp+sTunn4CLeejYe+yN7y3sdu/fh3wfplW8Q==" saltValue="OuAVyB2sDkM3K4OV0nVR4w==" spinCount="100000" sheet="1" objects="1" scenarios="1"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96" t="s">
        <v>5</v>
      </c>
      <c r="B1" s="197"/>
      <c r="C1" s="49" t="str">
        <f>CONCATENATE(cislostavby," ",nazevstavby)</f>
        <v xml:space="preserve"> Rekonstrukce dílem FVTM</v>
      </c>
      <c r="D1" s="50"/>
      <c r="E1" s="51"/>
      <c r="F1" s="50"/>
      <c r="G1" s="52"/>
      <c r="H1" s="53"/>
      <c r="I1" s="54"/>
    </row>
    <row r="2" spans="1:9" ht="13.8" thickBot="1">
      <c r="A2" s="198" t="s">
        <v>1</v>
      </c>
      <c r="B2" s="199"/>
      <c r="C2" s="55" t="str">
        <f>CONCATENATE(cisloobjektu," ",nazevobjektu)</f>
        <v xml:space="preserve"> D1.4.a - zdravotní instalace dílny</v>
      </c>
      <c r="D2" s="56"/>
      <c r="E2" s="57"/>
      <c r="F2" s="56"/>
      <c r="G2" s="200"/>
      <c r="H2" s="200"/>
      <c r="I2" s="201"/>
    </row>
    <row r="3" ht="13.8" thickTop="1">
      <c r="F3" s="10"/>
    </row>
    <row r="4" spans="1:9" ht="19.5" customHeight="1">
      <c r="A4" s="58" t="s">
        <v>44</v>
      </c>
      <c r="B4" s="1"/>
      <c r="C4" s="1"/>
      <c r="D4" s="1"/>
      <c r="E4" s="59"/>
      <c r="F4" s="1"/>
      <c r="G4" s="1"/>
      <c r="H4" s="1"/>
      <c r="I4" s="1"/>
    </row>
    <row r="5" ht="13.8" thickBot="1"/>
    <row r="6" spans="1:9" s="10" customFormat="1" ht="13.8" thickBot="1">
      <c r="A6" s="60"/>
      <c r="B6" s="61" t="s">
        <v>45</v>
      </c>
      <c r="C6" s="61"/>
      <c r="D6" s="62"/>
      <c r="E6" s="63" t="s">
        <v>46</v>
      </c>
      <c r="F6" s="64" t="s">
        <v>47</v>
      </c>
      <c r="G6" s="64" t="s">
        <v>48</v>
      </c>
      <c r="H6" s="64" t="s">
        <v>49</v>
      </c>
      <c r="I6" s="65" t="s">
        <v>27</v>
      </c>
    </row>
    <row r="7" spans="1:9" s="10" customFormat="1" ht="12.75">
      <c r="A7" s="138" t="str">
        <f>Položky!B7</f>
        <v>721</v>
      </c>
      <c r="B7" s="66" t="str">
        <f>Položky!C7</f>
        <v>Vnitřní kanalizace</v>
      </c>
      <c r="C7" s="67"/>
      <c r="D7" s="68"/>
      <c r="E7" s="145">
        <f>Položky!BA18</f>
        <v>0</v>
      </c>
      <c r="F7" s="146">
        <f>Položky!BB18</f>
        <v>0</v>
      </c>
      <c r="G7" s="146">
        <f>Položky!BC18</f>
        <v>0</v>
      </c>
      <c r="H7" s="146">
        <f>Položky!BD18</f>
        <v>0</v>
      </c>
      <c r="I7" s="147">
        <f>Položky!BE18</f>
        <v>0</v>
      </c>
    </row>
    <row r="8" spans="1:9" s="10" customFormat="1" ht="12.75">
      <c r="A8" s="138" t="str">
        <f>Položky!B19</f>
        <v>722</v>
      </c>
      <c r="B8" s="66" t="str">
        <f>Položky!C19</f>
        <v>Vnitřní vodovod</v>
      </c>
      <c r="C8" s="67"/>
      <c r="D8" s="68"/>
      <c r="E8" s="145">
        <f>Položky!BA39</f>
        <v>0</v>
      </c>
      <c r="F8" s="146">
        <f>Položky!BB39</f>
        <v>0</v>
      </c>
      <c r="G8" s="146">
        <f>Položky!BC39</f>
        <v>0</v>
      </c>
      <c r="H8" s="146">
        <f>Položky!BD39</f>
        <v>0</v>
      </c>
      <c r="I8" s="147">
        <f>Položky!BE39</f>
        <v>0</v>
      </c>
    </row>
    <row r="9" spans="1:9" s="10" customFormat="1" ht="13.8" thickBot="1">
      <c r="A9" s="138" t="str">
        <f>Položky!B40</f>
        <v>725</v>
      </c>
      <c r="B9" s="66" t="str">
        <f>Položky!C40</f>
        <v>Zařizovací předměty</v>
      </c>
      <c r="C9" s="67"/>
      <c r="D9" s="68"/>
      <c r="E9" s="145"/>
      <c r="F9" s="146">
        <f>Položky!BB57</f>
        <v>0</v>
      </c>
      <c r="G9" s="146">
        <f>Položky!BC57</f>
        <v>0</v>
      </c>
      <c r="H9" s="146">
        <f>Položky!BD57</f>
        <v>0</v>
      </c>
      <c r="I9" s="147">
        <f>Položky!BE57</f>
        <v>0</v>
      </c>
    </row>
    <row r="10" spans="1:9" s="71" customFormat="1" ht="13.8" thickBot="1">
      <c r="A10" s="69"/>
      <c r="B10" s="61" t="s">
        <v>50</v>
      </c>
      <c r="C10" s="61"/>
      <c r="D10" s="70"/>
      <c r="E10" s="148">
        <f>SUM(E7:E9)</f>
        <v>0</v>
      </c>
      <c r="F10" s="149">
        <f>SUM(F7:F9)</f>
        <v>0</v>
      </c>
      <c r="G10" s="149">
        <f>SUM(G7:G9)</f>
        <v>0</v>
      </c>
      <c r="H10" s="149">
        <f>SUM(H7:H9)</f>
        <v>0</v>
      </c>
      <c r="I10" s="150">
        <f>SUM(I7:I9)</f>
        <v>0</v>
      </c>
    </row>
    <row r="11" spans="1:9" ht="12.75">
      <c r="A11" s="67"/>
      <c r="B11" s="67"/>
      <c r="C11" s="67"/>
      <c r="D11" s="67"/>
      <c r="E11" s="67"/>
      <c r="F11" s="67"/>
      <c r="G11" s="67"/>
      <c r="H11" s="67"/>
      <c r="I11" s="67"/>
    </row>
    <row r="12" spans="1:57" ht="19.5" customHeight="1">
      <c r="A12" s="72" t="s">
        <v>51</v>
      </c>
      <c r="B12" s="72"/>
      <c r="C12" s="72"/>
      <c r="D12" s="72"/>
      <c r="E12" s="72"/>
      <c r="F12" s="72"/>
      <c r="G12" s="73"/>
      <c r="H12" s="72"/>
      <c r="I12" s="72"/>
      <c r="BA12" s="23"/>
      <c r="BB12" s="23"/>
      <c r="BC12" s="23"/>
      <c r="BD12" s="23"/>
      <c r="BE12" s="23"/>
    </row>
    <row r="13" spans="1:9" ht="13.8" thickBot="1">
      <c r="A13" s="74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75" t="s">
        <v>52</v>
      </c>
      <c r="B14" s="76"/>
      <c r="C14" s="76"/>
      <c r="D14" s="77"/>
      <c r="E14" s="78" t="s">
        <v>53</v>
      </c>
      <c r="F14" s="79" t="s">
        <v>54</v>
      </c>
      <c r="G14" s="80" t="s">
        <v>55</v>
      </c>
      <c r="H14" s="81"/>
      <c r="I14" s="82" t="s">
        <v>53</v>
      </c>
    </row>
    <row r="15" spans="1:53" ht="12.75">
      <c r="A15" s="83" t="s">
        <v>169</v>
      </c>
      <c r="B15" s="84"/>
      <c r="C15" s="84"/>
      <c r="D15" s="85"/>
      <c r="E15" s="151"/>
      <c r="F15" s="152">
        <v>0</v>
      </c>
      <c r="G15" s="153">
        <f>CHOOSE(BA15+1,HSV+PSV,HSV+PSV+Mont,HSV+PSV+Dodavka+Mont,HSV,PSV,Mont,Dodavka,Mont+Dodavka,0)</f>
        <v>0</v>
      </c>
      <c r="H15" s="154"/>
      <c r="I15" s="155">
        <f>E15+F15*G15/100</f>
        <v>0</v>
      </c>
      <c r="BA15">
        <v>0</v>
      </c>
    </row>
    <row r="16" spans="1:53" ht="12.75">
      <c r="A16" s="83" t="s">
        <v>170</v>
      </c>
      <c r="B16" s="84"/>
      <c r="C16" s="84"/>
      <c r="D16" s="85"/>
      <c r="E16" s="151"/>
      <c r="F16" s="152">
        <v>0</v>
      </c>
      <c r="G16" s="153">
        <f>CHOOSE(BA16+1,HSV+PSV,HSV+PSV+Mont,HSV+PSV+Dodavka+Mont,HSV,PSV,Mont,Dodavka,Mont+Dodavka,0)</f>
        <v>0</v>
      </c>
      <c r="H16" s="154"/>
      <c r="I16" s="155">
        <f>E16+F16*G16/100</f>
        <v>0</v>
      </c>
      <c r="BA16">
        <v>0</v>
      </c>
    </row>
    <row r="17" spans="1:9" ht="13.8" thickBot="1">
      <c r="A17" s="86"/>
      <c r="B17" s="87" t="s">
        <v>56</v>
      </c>
      <c r="C17" s="88"/>
      <c r="D17" s="89"/>
      <c r="E17" s="156"/>
      <c r="F17" s="157"/>
      <c r="G17" s="157"/>
      <c r="H17" s="202">
        <f>SUM(I15:I16)</f>
        <v>0</v>
      </c>
      <c r="I17" s="203"/>
    </row>
    <row r="18" spans="1:9" ht="12.75">
      <c r="A18" s="74"/>
      <c r="B18" s="74"/>
      <c r="C18" s="74"/>
      <c r="D18" s="74"/>
      <c r="E18" s="74"/>
      <c r="F18" s="74"/>
      <c r="G18" s="74"/>
      <c r="H18" s="74"/>
      <c r="I18" s="74"/>
    </row>
    <row r="19" spans="2:9" ht="12.75">
      <c r="B19" s="71"/>
      <c r="F19" s="90"/>
      <c r="G19" s="91"/>
      <c r="H19" s="91"/>
      <c r="I19" s="92"/>
    </row>
    <row r="20" spans="6:9" ht="12.75">
      <c r="F20" s="90"/>
      <c r="G20" s="91"/>
      <c r="H20" s="91"/>
      <c r="I20" s="92"/>
    </row>
    <row r="21" spans="6:9" ht="12.75">
      <c r="F21" s="90"/>
      <c r="G21" s="91"/>
      <c r="H21" s="91"/>
      <c r="I21" s="92"/>
    </row>
    <row r="22" spans="6:9" ht="12.75">
      <c r="F22" s="90"/>
      <c r="G22" s="91"/>
      <c r="H22" s="91"/>
      <c r="I22" s="92"/>
    </row>
    <row r="23" spans="6:9" ht="12.75">
      <c r="F23" s="90"/>
      <c r="G23" s="91"/>
      <c r="H23" s="91"/>
      <c r="I23" s="92"/>
    </row>
    <row r="24" spans="6:9" ht="12.75">
      <c r="F24" s="90"/>
      <c r="G24" s="91"/>
      <c r="H24" s="91"/>
      <c r="I24" s="92"/>
    </row>
    <row r="25" spans="6:9" ht="12.75">
      <c r="F25" s="90"/>
      <c r="G25" s="91"/>
      <c r="H25" s="91"/>
      <c r="I25" s="92"/>
    </row>
    <row r="26" spans="6:9" ht="12.75">
      <c r="F26" s="90"/>
      <c r="G26" s="91"/>
      <c r="H26" s="91"/>
      <c r="I26" s="92"/>
    </row>
    <row r="27" spans="6:9" ht="12.75">
      <c r="F27" s="90"/>
      <c r="G27" s="91"/>
      <c r="H27" s="91"/>
      <c r="I27" s="92"/>
    </row>
    <row r="28" spans="6:9" ht="12.75">
      <c r="F28" s="90"/>
      <c r="G28" s="91"/>
      <c r="H28" s="91"/>
      <c r="I28" s="92"/>
    </row>
    <row r="29" spans="6:9" ht="12.75">
      <c r="F29" s="90"/>
      <c r="G29" s="91"/>
      <c r="H29" s="91"/>
      <c r="I29" s="92"/>
    </row>
    <row r="30" spans="6:9" ht="12.75">
      <c r="F30" s="90"/>
      <c r="G30" s="91"/>
      <c r="H30" s="91"/>
      <c r="I30" s="92"/>
    </row>
    <row r="31" spans="6:9" ht="12.75">
      <c r="F31" s="90"/>
      <c r="G31" s="91"/>
      <c r="H31" s="91"/>
      <c r="I31" s="92"/>
    </row>
    <row r="32" spans="6:9" ht="12.75">
      <c r="F32" s="90"/>
      <c r="G32" s="91"/>
      <c r="H32" s="91"/>
      <c r="I32" s="92"/>
    </row>
    <row r="33" spans="6:9" ht="12.75">
      <c r="F33" s="90"/>
      <c r="G33" s="91"/>
      <c r="H33" s="91"/>
      <c r="I33" s="92"/>
    </row>
    <row r="34" spans="6:9" ht="12.75">
      <c r="F34" s="90"/>
      <c r="G34" s="91"/>
      <c r="H34" s="91"/>
      <c r="I34" s="92"/>
    </row>
    <row r="35" spans="6:9" ht="12.75">
      <c r="F35" s="90"/>
      <c r="G35" s="91"/>
      <c r="H35" s="91"/>
      <c r="I35" s="92"/>
    </row>
    <row r="36" spans="6:9" ht="12.75">
      <c r="F36" s="90"/>
      <c r="G36" s="91"/>
      <c r="H36" s="91"/>
      <c r="I36" s="92"/>
    </row>
    <row r="37" spans="6:9" ht="12.75">
      <c r="F37" s="90"/>
      <c r="G37" s="91"/>
      <c r="H37" s="91"/>
      <c r="I37" s="92"/>
    </row>
    <row r="38" spans="6:9" ht="12.75">
      <c r="F38" s="90"/>
      <c r="G38" s="91"/>
      <c r="H38" s="91"/>
      <c r="I38" s="92"/>
    </row>
    <row r="39" spans="6:9" ht="12.75">
      <c r="F39" s="90"/>
      <c r="G39" s="91"/>
      <c r="H39" s="91"/>
      <c r="I39" s="92"/>
    </row>
    <row r="40" spans="6:9" ht="12.75">
      <c r="F40" s="90"/>
      <c r="G40" s="91"/>
      <c r="H40" s="91"/>
      <c r="I40" s="92"/>
    </row>
    <row r="41" spans="6:9" ht="12.75">
      <c r="F41" s="90"/>
      <c r="G41" s="91"/>
      <c r="H41" s="91"/>
      <c r="I41" s="92"/>
    </row>
    <row r="42" spans="6:9" ht="12.75">
      <c r="F42" s="90"/>
      <c r="G42" s="91"/>
      <c r="H42" s="91"/>
      <c r="I42" s="92"/>
    </row>
    <row r="43" spans="6:9" ht="12.75">
      <c r="F43" s="90"/>
      <c r="G43" s="91"/>
      <c r="H43" s="91"/>
      <c r="I43" s="92"/>
    </row>
    <row r="44" spans="6:9" ht="12.75">
      <c r="F44" s="90"/>
      <c r="G44" s="91"/>
      <c r="H44" s="91"/>
      <c r="I44" s="92"/>
    </row>
    <row r="45" spans="6:9" ht="12.75">
      <c r="F45" s="90"/>
      <c r="G45" s="91"/>
      <c r="H45" s="91"/>
      <c r="I45" s="92"/>
    </row>
    <row r="46" spans="6:9" ht="12.75">
      <c r="F46" s="90"/>
      <c r="G46" s="91"/>
      <c r="H46" s="91"/>
      <c r="I46" s="92"/>
    </row>
    <row r="47" spans="6:9" ht="12.75">
      <c r="F47" s="90"/>
      <c r="G47" s="91"/>
      <c r="H47" s="91"/>
      <c r="I47" s="92"/>
    </row>
    <row r="48" spans="6:9" ht="12.75">
      <c r="F48" s="90"/>
      <c r="G48" s="91"/>
      <c r="H48" s="91"/>
      <c r="I48" s="92"/>
    </row>
    <row r="49" spans="6:9" ht="12.75">
      <c r="F49" s="90"/>
      <c r="G49" s="91"/>
      <c r="H49" s="91"/>
      <c r="I49" s="92"/>
    </row>
    <row r="50" spans="6:9" ht="12.75">
      <c r="F50" s="90"/>
      <c r="G50" s="91"/>
      <c r="H50" s="91"/>
      <c r="I50" s="92"/>
    </row>
    <row r="51" spans="6:9" ht="12.75">
      <c r="F51" s="90"/>
      <c r="G51" s="91"/>
      <c r="H51" s="91"/>
      <c r="I51" s="92"/>
    </row>
    <row r="52" spans="6:9" ht="12.75">
      <c r="F52" s="90"/>
      <c r="G52" s="91"/>
      <c r="H52" s="91"/>
      <c r="I52" s="92"/>
    </row>
    <row r="53" spans="6:9" ht="12.75">
      <c r="F53" s="90"/>
      <c r="G53" s="91"/>
      <c r="H53" s="91"/>
      <c r="I53" s="92"/>
    </row>
    <row r="54" spans="6:9" ht="12.75">
      <c r="F54" s="90"/>
      <c r="G54" s="91"/>
      <c r="H54" s="91"/>
      <c r="I54" s="92"/>
    </row>
    <row r="55" spans="6:9" ht="12.75">
      <c r="F55" s="90"/>
      <c r="G55" s="91"/>
      <c r="H55" s="91"/>
      <c r="I55" s="92"/>
    </row>
    <row r="56" spans="6:9" ht="12.75">
      <c r="F56" s="90"/>
      <c r="G56" s="91"/>
      <c r="H56" s="91"/>
      <c r="I56" s="92"/>
    </row>
    <row r="57" spans="6:9" ht="12.75">
      <c r="F57" s="90"/>
      <c r="G57" s="91"/>
      <c r="H57" s="91"/>
      <c r="I57" s="92"/>
    </row>
    <row r="58" spans="6:9" ht="12.75">
      <c r="F58" s="90"/>
      <c r="G58" s="91"/>
      <c r="H58" s="91"/>
      <c r="I58" s="92"/>
    </row>
    <row r="59" spans="6:9" ht="12.75">
      <c r="F59" s="90"/>
      <c r="G59" s="91"/>
      <c r="H59" s="91"/>
      <c r="I59" s="92"/>
    </row>
    <row r="60" spans="6:9" ht="12.75">
      <c r="F60" s="90"/>
      <c r="G60" s="91"/>
      <c r="H60" s="91"/>
      <c r="I60" s="92"/>
    </row>
    <row r="61" spans="6:9" ht="12.75">
      <c r="F61" s="90"/>
      <c r="G61" s="91"/>
      <c r="H61" s="91"/>
      <c r="I61" s="92"/>
    </row>
    <row r="62" spans="6:9" ht="12.75">
      <c r="F62" s="90"/>
      <c r="G62" s="91"/>
      <c r="H62" s="91"/>
      <c r="I62" s="92"/>
    </row>
    <row r="63" spans="6:9" ht="12.75">
      <c r="F63" s="90"/>
      <c r="G63" s="91"/>
      <c r="H63" s="91"/>
      <c r="I63" s="92"/>
    </row>
    <row r="64" spans="6:9" ht="12.75">
      <c r="F64" s="90"/>
      <c r="G64" s="91"/>
      <c r="H64" s="91"/>
      <c r="I64" s="92"/>
    </row>
    <row r="65" spans="6:9" ht="12.75">
      <c r="F65" s="90"/>
      <c r="G65" s="91"/>
      <c r="H65" s="91"/>
      <c r="I65" s="92"/>
    </row>
    <row r="66" spans="6:9" ht="12.75">
      <c r="F66" s="90"/>
      <c r="G66" s="91"/>
      <c r="H66" s="91"/>
      <c r="I66" s="92"/>
    </row>
    <row r="67" spans="6:9" ht="12.75">
      <c r="F67" s="90"/>
      <c r="G67" s="91"/>
      <c r="H67" s="91"/>
      <c r="I67" s="92"/>
    </row>
    <row r="68" spans="6:9" ht="12.75">
      <c r="F68" s="90"/>
      <c r="G68" s="91"/>
      <c r="H68" s="91"/>
      <c r="I68" s="92"/>
    </row>
  </sheetData>
  <sheetProtection algorithmName="SHA-512" hashValue="LchgILzl3Wm9rGQ7HRCrHWNygrJ2/Z8SWG7rSG4jMOZ1F9OYHtik5F5Mfj67zMR5SSkqBViZBjcO/8eSZdB7Ug==" saltValue="K0746hWNLQMcswdTMFzRgQ==" spinCount="100000" sheet="1" objects="1" scenarios="1"/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0"/>
  <sheetViews>
    <sheetView showGridLines="0" showZeros="0" tabSelected="1" workbookViewId="0" topLeftCell="A1">
      <selection activeCell="G8" sqref="G8"/>
    </sheetView>
  </sheetViews>
  <sheetFormatPr defaultColWidth="9.125" defaultRowHeight="12.75"/>
  <cols>
    <col min="1" max="1" width="3.875" style="93" customWidth="1"/>
    <col min="2" max="2" width="12.00390625" style="93" customWidth="1"/>
    <col min="3" max="3" width="40.50390625" style="93" customWidth="1"/>
    <col min="4" max="4" width="5.50390625" style="93" customWidth="1"/>
    <col min="5" max="5" width="8.50390625" style="132" customWidth="1"/>
    <col min="6" max="6" width="9.875" style="93" customWidth="1"/>
    <col min="7" max="7" width="13.875" style="93" customWidth="1"/>
    <col min="8" max="16384" width="9.125" style="93" customWidth="1"/>
  </cols>
  <sheetData>
    <row r="1" spans="1:7" ht="15.6">
      <c r="A1" s="204" t="s">
        <v>57</v>
      </c>
      <c r="B1" s="204"/>
      <c r="C1" s="204"/>
      <c r="D1" s="204"/>
      <c r="E1" s="204"/>
      <c r="F1" s="204"/>
      <c r="G1" s="204"/>
    </row>
    <row r="2" spans="1:7" ht="13.8" thickBot="1">
      <c r="A2" s="94"/>
      <c r="B2" s="95"/>
      <c r="C2" s="96"/>
      <c r="D2" s="96"/>
      <c r="E2" s="97"/>
      <c r="F2" s="96"/>
      <c r="G2" s="96"/>
    </row>
    <row r="3" spans="1:7" ht="13.8" thickTop="1">
      <c r="A3" s="205" t="s">
        <v>5</v>
      </c>
      <c r="B3" s="206"/>
      <c r="C3" s="98" t="str">
        <f>CONCATENATE(cislostavby," ",nazevstavby)</f>
        <v xml:space="preserve"> Rekonstrukce dílem FVTM</v>
      </c>
      <c r="D3" s="99"/>
      <c r="E3" s="100"/>
      <c r="F3" s="101">
        <f>Rekapitulace!H1</f>
        <v>0</v>
      </c>
      <c r="G3" s="102"/>
    </row>
    <row r="4" spans="1:7" ht="13.8" thickBot="1">
      <c r="A4" s="207" t="s">
        <v>1</v>
      </c>
      <c r="B4" s="208"/>
      <c r="C4" s="103" t="str">
        <f>CONCATENATE(cisloobjektu," ",nazevobjektu)</f>
        <v xml:space="preserve"> D1.4.a - zdravotní instalace dílny</v>
      </c>
      <c r="D4" s="104"/>
      <c r="E4" s="209"/>
      <c r="F4" s="209"/>
      <c r="G4" s="210"/>
    </row>
    <row r="5" spans="1:7" ht="13.8" thickTop="1">
      <c r="A5" s="105"/>
      <c r="B5" s="106"/>
      <c r="C5" s="106"/>
      <c r="D5" s="94"/>
      <c r="E5" s="107"/>
      <c r="F5" s="94"/>
      <c r="G5" s="108"/>
    </row>
    <row r="6" spans="1:7" ht="12.75">
      <c r="A6" s="109" t="s">
        <v>58</v>
      </c>
      <c r="B6" s="110" t="s">
        <v>59</v>
      </c>
      <c r="C6" s="110" t="s">
        <v>60</v>
      </c>
      <c r="D6" s="110" t="s">
        <v>61</v>
      </c>
      <c r="E6" s="111" t="s">
        <v>62</v>
      </c>
      <c r="F6" s="110" t="s">
        <v>63</v>
      </c>
      <c r="G6" s="112" t="s">
        <v>64</v>
      </c>
    </row>
    <row r="7" spans="1:15" ht="12.75">
      <c r="A7" s="113" t="s">
        <v>65</v>
      </c>
      <c r="B7" s="114" t="s">
        <v>70</v>
      </c>
      <c r="C7" s="115" t="s">
        <v>71</v>
      </c>
      <c r="D7" s="116"/>
      <c r="E7" s="117"/>
      <c r="F7" s="139"/>
      <c r="G7" s="140"/>
      <c r="H7" s="118"/>
      <c r="I7" s="118"/>
      <c r="O7" s="119">
        <v>1</v>
      </c>
    </row>
    <row r="8" spans="1:104" ht="12.75">
      <c r="A8" s="120">
        <v>1</v>
      </c>
      <c r="B8" s="121" t="s">
        <v>72</v>
      </c>
      <c r="C8" s="122" t="s">
        <v>73</v>
      </c>
      <c r="D8" s="123" t="s">
        <v>74</v>
      </c>
      <c r="E8" s="124">
        <v>1</v>
      </c>
      <c r="F8" s="141"/>
      <c r="G8" s="142">
        <f>E8*F8</f>
        <v>0</v>
      </c>
      <c r="O8" s="119">
        <v>2</v>
      </c>
      <c r="AA8" s="93">
        <v>12</v>
      </c>
      <c r="AB8" s="93">
        <v>0</v>
      </c>
      <c r="AC8" s="93">
        <v>1</v>
      </c>
      <c r="AZ8" s="93">
        <v>2</v>
      </c>
      <c r="BA8" s="93">
        <f aca="true" t="shared" si="0" ref="BA8:BA17">IF(AZ8=1,G8,0)</f>
        <v>0</v>
      </c>
      <c r="BB8" s="93">
        <f aca="true" t="shared" si="1" ref="BB8:BB17">IF(AZ8=2,G8,0)</f>
        <v>0</v>
      </c>
      <c r="BC8" s="93">
        <f aca="true" t="shared" si="2" ref="BC8:BC17">IF(AZ8=3,G8,0)</f>
        <v>0</v>
      </c>
      <c r="BD8" s="93">
        <f aca="true" t="shared" si="3" ref="BD8:BD17">IF(AZ8=4,G8,0)</f>
        <v>0</v>
      </c>
      <c r="BE8" s="93">
        <f aca="true" t="shared" si="4" ref="BE8:BE17">IF(AZ8=5,G8,0)</f>
        <v>0</v>
      </c>
      <c r="CZ8" s="93">
        <v>0.00038</v>
      </c>
    </row>
    <row r="9" spans="1:104" ht="12.75">
      <c r="A9" s="120">
        <v>2</v>
      </c>
      <c r="B9" s="121" t="s">
        <v>75</v>
      </c>
      <c r="C9" s="122" t="s">
        <v>76</v>
      </c>
      <c r="D9" s="123" t="s">
        <v>74</v>
      </c>
      <c r="E9" s="124">
        <v>9</v>
      </c>
      <c r="F9" s="141"/>
      <c r="G9" s="142">
        <f aca="true" t="shared" si="5" ref="G9:G17">E9*F9</f>
        <v>0</v>
      </c>
      <c r="O9" s="119">
        <v>2</v>
      </c>
      <c r="AA9" s="93">
        <v>12</v>
      </c>
      <c r="AB9" s="93">
        <v>0</v>
      </c>
      <c r="AC9" s="93">
        <v>2</v>
      </c>
      <c r="AZ9" s="93">
        <v>2</v>
      </c>
      <c r="BA9" s="93">
        <f t="shared" si="0"/>
        <v>0</v>
      </c>
      <c r="BB9" s="93">
        <f t="shared" si="1"/>
        <v>0</v>
      </c>
      <c r="BC9" s="93">
        <f t="shared" si="2"/>
        <v>0</v>
      </c>
      <c r="BD9" s="93">
        <f t="shared" si="3"/>
        <v>0</v>
      </c>
      <c r="BE9" s="93">
        <f t="shared" si="4"/>
        <v>0</v>
      </c>
      <c r="CZ9" s="93">
        <v>0.00047</v>
      </c>
    </row>
    <row r="10" spans="1:104" ht="12.75">
      <c r="A10" s="120">
        <v>3</v>
      </c>
      <c r="B10" s="121" t="s">
        <v>77</v>
      </c>
      <c r="C10" s="122" t="s">
        <v>78</v>
      </c>
      <c r="D10" s="123" t="s">
        <v>74</v>
      </c>
      <c r="E10" s="124">
        <v>13</v>
      </c>
      <c r="F10" s="141"/>
      <c r="G10" s="142">
        <f t="shared" si="5"/>
        <v>0</v>
      </c>
      <c r="O10" s="119">
        <v>2</v>
      </c>
      <c r="AA10" s="93">
        <v>12</v>
      </c>
      <c r="AB10" s="93">
        <v>0</v>
      </c>
      <c r="AC10" s="93">
        <v>3</v>
      </c>
      <c r="AZ10" s="93">
        <v>2</v>
      </c>
      <c r="BA10" s="93">
        <f t="shared" si="0"/>
        <v>0</v>
      </c>
      <c r="BB10" s="93">
        <f t="shared" si="1"/>
        <v>0</v>
      </c>
      <c r="BC10" s="93">
        <f t="shared" si="2"/>
        <v>0</v>
      </c>
      <c r="BD10" s="93">
        <f t="shared" si="3"/>
        <v>0</v>
      </c>
      <c r="BE10" s="93">
        <f t="shared" si="4"/>
        <v>0</v>
      </c>
      <c r="CZ10" s="93">
        <v>0.00074</v>
      </c>
    </row>
    <row r="11" spans="1:104" ht="12.75">
      <c r="A11" s="120">
        <v>4</v>
      </c>
      <c r="B11" s="121" t="s">
        <v>77</v>
      </c>
      <c r="C11" s="122" t="s">
        <v>79</v>
      </c>
      <c r="D11" s="123" t="s">
        <v>74</v>
      </c>
      <c r="E11" s="124">
        <v>3</v>
      </c>
      <c r="F11" s="141"/>
      <c r="G11" s="142">
        <f t="shared" si="5"/>
        <v>0</v>
      </c>
      <c r="O11" s="119">
        <v>2</v>
      </c>
      <c r="AA11" s="93">
        <v>12</v>
      </c>
      <c r="AB11" s="93">
        <v>0</v>
      </c>
      <c r="AC11" s="93">
        <v>4</v>
      </c>
      <c r="AZ11" s="93">
        <v>2</v>
      </c>
      <c r="BA11" s="93">
        <f t="shared" si="0"/>
        <v>0</v>
      </c>
      <c r="BB11" s="93">
        <f t="shared" si="1"/>
        <v>0</v>
      </c>
      <c r="BC11" s="93">
        <f t="shared" si="2"/>
        <v>0</v>
      </c>
      <c r="BD11" s="93">
        <f t="shared" si="3"/>
        <v>0</v>
      </c>
      <c r="BE11" s="93">
        <f t="shared" si="4"/>
        <v>0</v>
      </c>
      <c r="CZ11" s="93">
        <v>0.00074</v>
      </c>
    </row>
    <row r="12" spans="1:104" ht="12.75">
      <c r="A12" s="120">
        <v>5</v>
      </c>
      <c r="B12" s="121" t="s">
        <v>80</v>
      </c>
      <c r="C12" s="122" t="s">
        <v>81</v>
      </c>
      <c r="D12" s="123" t="s">
        <v>82</v>
      </c>
      <c r="E12" s="124">
        <v>0.5</v>
      </c>
      <c r="F12" s="141"/>
      <c r="G12" s="142">
        <f t="shared" si="5"/>
        <v>0</v>
      </c>
      <c r="O12" s="119">
        <v>2</v>
      </c>
      <c r="AA12" s="93">
        <v>12</v>
      </c>
      <c r="AB12" s="93">
        <v>0</v>
      </c>
      <c r="AC12" s="93">
        <v>5</v>
      </c>
      <c r="AZ12" s="93">
        <v>2</v>
      </c>
      <c r="BA12" s="93">
        <f t="shared" si="0"/>
        <v>0</v>
      </c>
      <c r="BB12" s="93">
        <f t="shared" si="1"/>
        <v>0</v>
      </c>
      <c r="BC12" s="93">
        <f t="shared" si="2"/>
        <v>0</v>
      </c>
      <c r="BD12" s="93">
        <f t="shared" si="3"/>
        <v>0</v>
      </c>
      <c r="BE12" s="93">
        <f t="shared" si="4"/>
        <v>0</v>
      </c>
      <c r="CZ12" s="93">
        <v>0</v>
      </c>
    </row>
    <row r="13" spans="1:104" ht="12.75">
      <c r="A13" s="120">
        <v>6</v>
      </c>
      <c r="B13" s="121" t="s">
        <v>83</v>
      </c>
      <c r="C13" s="122" t="s">
        <v>84</v>
      </c>
      <c r="D13" s="123" t="s">
        <v>85</v>
      </c>
      <c r="E13" s="124">
        <v>2</v>
      </c>
      <c r="F13" s="141"/>
      <c r="G13" s="142">
        <f t="shared" si="5"/>
        <v>0</v>
      </c>
      <c r="O13" s="119">
        <v>2</v>
      </c>
      <c r="AA13" s="93">
        <v>12</v>
      </c>
      <c r="AB13" s="93">
        <v>0</v>
      </c>
      <c r="AC13" s="93">
        <v>6</v>
      </c>
      <c r="AZ13" s="93">
        <v>2</v>
      </c>
      <c r="BA13" s="93">
        <f t="shared" si="0"/>
        <v>0</v>
      </c>
      <c r="BB13" s="93">
        <f t="shared" si="1"/>
        <v>0</v>
      </c>
      <c r="BC13" s="93">
        <f t="shared" si="2"/>
        <v>0</v>
      </c>
      <c r="BD13" s="93">
        <f t="shared" si="3"/>
        <v>0</v>
      </c>
      <c r="BE13" s="93">
        <f t="shared" si="4"/>
        <v>0</v>
      </c>
      <c r="CZ13" s="93">
        <v>8E-05</v>
      </c>
    </row>
    <row r="14" spans="1:104" ht="12.75">
      <c r="A14" s="120">
        <v>7</v>
      </c>
      <c r="B14" s="121" t="s">
        <v>86</v>
      </c>
      <c r="C14" s="122" t="s">
        <v>87</v>
      </c>
      <c r="D14" s="123" t="s">
        <v>85</v>
      </c>
      <c r="E14" s="124">
        <v>8</v>
      </c>
      <c r="F14" s="141"/>
      <c r="G14" s="142">
        <f t="shared" si="5"/>
        <v>0</v>
      </c>
      <c r="O14" s="119">
        <v>2</v>
      </c>
      <c r="AA14" s="93">
        <v>12</v>
      </c>
      <c r="AB14" s="93">
        <v>0</v>
      </c>
      <c r="AC14" s="93">
        <v>7</v>
      </c>
      <c r="AZ14" s="93">
        <v>2</v>
      </c>
      <c r="BA14" s="93">
        <f t="shared" si="0"/>
        <v>0</v>
      </c>
      <c r="BB14" s="93">
        <f t="shared" si="1"/>
        <v>0</v>
      </c>
      <c r="BC14" s="93">
        <f t="shared" si="2"/>
        <v>0</v>
      </c>
      <c r="BD14" s="93">
        <f t="shared" si="3"/>
        <v>0</v>
      </c>
      <c r="BE14" s="93">
        <f t="shared" si="4"/>
        <v>0</v>
      </c>
      <c r="CZ14" s="93">
        <v>0</v>
      </c>
    </row>
    <row r="15" spans="1:104" ht="21">
      <c r="A15" s="120">
        <v>8</v>
      </c>
      <c r="B15" s="121" t="s">
        <v>88</v>
      </c>
      <c r="C15" s="122" t="s">
        <v>89</v>
      </c>
      <c r="D15" s="123" t="s">
        <v>85</v>
      </c>
      <c r="E15" s="124">
        <v>1</v>
      </c>
      <c r="F15" s="141"/>
      <c r="G15" s="142">
        <f t="shared" si="5"/>
        <v>0</v>
      </c>
      <c r="O15" s="119">
        <v>2</v>
      </c>
      <c r="AA15" s="93">
        <v>12</v>
      </c>
      <c r="AB15" s="93">
        <v>0</v>
      </c>
      <c r="AC15" s="93">
        <v>8</v>
      </c>
      <c r="AZ15" s="93">
        <v>2</v>
      </c>
      <c r="BA15" s="93">
        <f t="shared" si="0"/>
        <v>0</v>
      </c>
      <c r="BB15" s="93">
        <f t="shared" si="1"/>
        <v>0</v>
      </c>
      <c r="BC15" s="93">
        <f t="shared" si="2"/>
        <v>0</v>
      </c>
      <c r="BD15" s="93">
        <f t="shared" si="3"/>
        <v>0</v>
      </c>
      <c r="BE15" s="93">
        <f t="shared" si="4"/>
        <v>0</v>
      </c>
      <c r="CZ15" s="93">
        <v>0.00056</v>
      </c>
    </row>
    <row r="16" spans="1:104" ht="12.75">
      <c r="A16" s="120">
        <v>9</v>
      </c>
      <c r="B16" s="121" t="s">
        <v>66</v>
      </c>
      <c r="C16" s="122" t="s">
        <v>90</v>
      </c>
      <c r="D16" s="123" t="s">
        <v>91</v>
      </c>
      <c r="E16" s="124">
        <v>1</v>
      </c>
      <c r="F16" s="141"/>
      <c r="G16" s="142">
        <f t="shared" si="5"/>
        <v>0</v>
      </c>
      <c r="O16" s="119">
        <v>2</v>
      </c>
      <c r="AA16" s="93">
        <v>12</v>
      </c>
      <c r="AB16" s="93">
        <v>0</v>
      </c>
      <c r="AC16" s="93">
        <v>9</v>
      </c>
      <c r="AZ16" s="93">
        <v>2</v>
      </c>
      <c r="BA16" s="93">
        <f t="shared" si="0"/>
        <v>0</v>
      </c>
      <c r="BB16" s="93">
        <f t="shared" si="1"/>
        <v>0</v>
      </c>
      <c r="BC16" s="93">
        <f t="shared" si="2"/>
        <v>0</v>
      </c>
      <c r="BD16" s="93">
        <f t="shared" si="3"/>
        <v>0</v>
      </c>
      <c r="BE16" s="93">
        <f t="shared" si="4"/>
        <v>0</v>
      </c>
      <c r="CZ16" s="93">
        <v>0</v>
      </c>
    </row>
    <row r="17" spans="1:104" ht="12.75">
      <c r="A17" s="120">
        <v>10</v>
      </c>
      <c r="B17" s="121" t="s">
        <v>92</v>
      </c>
      <c r="C17" s="122" t="s">
        <v>93</v>
      </c>
      <c r="D17" s="123" t="s">
        <v>94</v>
      </c>
      <c r="E17" s="124">
        <v>1</v>
      </c>
      <c r="F17" s="141"/>
      <c r="G17" s="142">
        <f t="shared" si="5"/>
        <v>0</v>
      </c>
      <c r="O17" s="119">
        <v>2</v>
      </c>
      <c r="AA17" s="93">
        <v>12</v>
      </c>
      <c r="AB17" s="93">
        <v>0</v>
      </c>
      <c r="AC17" s="93">
        <v>10</v>
      </c>
      <c r="AZ17" s="93">
        <v>2</v>
      </c>
      <c r="BA17" s="93">
        <f t="shared" si="0"/>
        <v>0</v>
      </c>
      <c r="BB17" s="93">
        <f t="shared" si="1"/>
        <v>0</v>
      </c>
      <c r="BC17" s="93">
        <f t="shared" si="2"/>
        <v>0</v>
      </c>
      <c r="BD17" s="93">
        <f t="shared" si="3"/>
        <v>0</v>
      </c>
      <c r="BE17" s="93">
        <f t="shared" si="4"/>
        <v>0</v>
      </c>
      <c r="CZ17" s="93">
        <v>0</v>
      </c>
    </row>
    <row r="18" spans="1:57" ht="12.75">
      <c r="A18" s="125"/>
      <c r="B18" s="126" t="s">
        <v>68</v>
      </c>
      <c r="C18" s="127" t="str">
        <f>CONCATENATE(B7," ",C7)</f>
        <v>721 Vnitřní kanalizace</v>
      </c>
      <c r="D18" s="125"/>
      <c r="E18" s="128"/>
      <c r="F18" s="143"/>
      <c r="G18" s="144">
        <f>SUM(G7:G17)</f>
        <v>0</v>
      </c>
      <c r="O18" s="119">
        <v>4</v>
      </c>
      <c r="BA18" s="129">
        <f>SUM(BA7:BA17)</f>
        <v>0</v>
      </c>
      <c r="BB18" s="129">
        <f>SUM(BB7:BB17)</f>
        <v>0</v>
      </c>
      <c r="BC18" s="129">
        <f>SUM(BC7:BC17)</f>
        <v>0</v>
      </c>
      <c r="BD18" s="129">
        <f>SUM(BD7:BD17)</f>
        <v>0</v>
      </c>
      <c r="BE18" s="129">
        <f>SUM(BE7:BE17)</f>
        <v>0</v>
      </c>
    </row>
    <row r="19" spans="1:15" ht="12.75">
      <c r="A19" s="113" t="s">
        <v>65</v>
      </c>
      <c r="B19" s="114" t="s">
        <v>95</v>
      </c>
      <c r="C19" s="115" t="s">
        <v>96</v>
      </c>
      <c r="D19" s="116"/>
      <c r="E19" s="117"/>
      <c r="F19" s="139"/>
      <c r="G19" s="140"/>
      <c r="H19" s="118"/>
      <c r="I19" s="118"/>
      <c r="O19" s="119">
        <v>1</v>
      </c>
    </row>
    <row r="20" spans="1:104" ht="12.75">
      <c r="A20" s="120">
        <v>11</v>
      </c>
      <c r="B20" s="121" t="s">
        <v>97</v>
      </c>
      <c r="C20" s="122" t="s">
        <v>98</v>
      </c>
      <c r="D20" s="123" t="s">
        <v>74</v>
      </c>
      <c r="E20" s="124">
        <v>18</v>
      </c>
      <c r="F20" s="141"/>
      <c r="G20" s="142">
        <f aca="true" t="shared" si="6" ref="G20:G38">E20*F20</f>
        <v>0</v>
      </c>
      <c r="O20" s="119">
        <v>2</v>
      </c>
      <c r="AA20" s="93">
        <v>12</v>
      </c>
      <c r="AB20" s="93">
        <v>0</v>
      </c>
      <c r="AC20" s="93">
        <v>11</v>
      </c>
      <c r="AZ20" s="93">
        <v>2</v>
      </c>
      <c r="BA20" s="93">
        <f aca="true" t="shared" si="7" ref="BA20:BA38">IF(AZ20=1,G20,0)</f>
        <v>0</v>
      </c>
      <c r="BB20" s="93">
        <f aca="true" t="shared" si="8" ref="BB20:BB38">IF(AZ20=2,G20,0)</f>
        <v>0</v>
      </c>
      <c r="BC20" s="93">
        <f aca="true" t="shared" si="9" ref="BC20:BC38">IF(AZ20=3,G20,0)</f>
        <v>0</v>
      </c>
      <c r="BD20" s="93">
        <f aca="true" t="shared" si="10" ref="BD20:BD38">IF(AZ20=4,G20,0)</f>
        <v>0</v>
      </c>
      <c r="BE20" s="93">
        <f aca="true" t="shared" si="11" ref="BE20:BE38">IF(AZ20=5,G20,0)</f>
        <v>0</v>
      </c>
      <c r="CZ20" s="93">
        <v>0.00398</v>
      </c>
    </row>
    <row r="21" spans="1:104" ht="12.75">
      <c r="A21" s="120">
        <v>12</v>
      </c>
      <c r="B21" s="121" t="s">
        <v>99</v>
      </c>
      <c r="C21" s="122" t="s">
        <v>100</v>
      </c>
      <c r="D21" s="123" t="s">
        <v>74</v>
      </c>
      <c r="E21" s="124">
        <v>18</v>
      </c>
      <c r="F21" s="141"/>
      <c r="G21" s="142">
        <f t="shared" si="6"/>
        <v>0</v>
      </c>
      <c r="O21" s="119">
        <v>2</v>
      </c>
      <c r="AA21" s="93">
        <v>12</v>
      </c>
      <c r="AB21" s="93">
        <v>0</v>
      </c>
      <c r="AC21" s="93">
        <v>12</v>
      </c>
      <c r="AZ21" s="93">
        <v>2</v>
      </c>
      <c r="BA21" s="93">
        <f t="shared" si="7"/>
        <v>0</v>
      </c>
      <c r="BB21" s="93">
        <f t="shared" si="8"/>
        <v>0</v>
      </c>
      <c r="BC21" s="93">
        <f t="shared" si="9"/>
        <v>0</v>
      </c>
      <c r="BD21" s="93">
        <f t="shared" si="10"/>
        <v>0</v>
      </c>
      <c r="BE21" s="93">
        <f t="shared" si="11"/>
        <v>0</v>
      </c>
      <c r="CZ21" s="93">
        <v>0.00028</v>
      </c>
    </row>
    <row r="22" spans="1:104" ht="12.75">
      <c r="A22" s="120">
        <v>13</v>
      </c>
      <c r="B22" s="121" t="s">
        <v>101</v>
      </c>
      <c r="C22" s="122" t="s">
        <v>102</v>
      </c>
      <c r="D22" s="123" t="s">
        <v>74</v>
      </c>
      <c r="E22" s="124">
        <v>22</v>
      </c>
      <c r="F22" s="141"/>
      <c r="G22" s="142">
        <f t="shared" si="6"/>
        <v>0</v>
      </c>
      <c r="O22" s="119">
        <v>2</v>
      </c>
      <c r="AA22" s="93">
        <v>12</v>
      </c>
      <c r="AB22" s="93">
        <v>0</v>
      </c>
      <c r="AC22" s="93">
        <v>13</v>
      </c>
      <c r="AZ22" s="93">
        <v>2</v>
      </c>
      <c r="BA22" s="93">
        <f t="shared" si="7"/>
        <v>0</v>
      </c>
      <c r="BB22" s="93">
        <f t="shared" si="8"/>
        <v>0</v>
      </c>
      <c r="BC22" s="93">
        <f t="shared" si="9"/>
        <v>0</v>
      </c>
      <c r="BD22" s="93">
        <f t="shared" si="10"/>
        <v>0</v>
      </c>
      <c r="BE22" s="93">
        <f t="shared" si="11"/>
        <v>0</v>
      </c>
      <c r="CZ22" s="93">
        <v>0.00518</v>
      </c>
    </row>
    <row r="23" spans="1:104" ht="12.75">
      <c r="A23" s="120">
        <v>14</v>
      </c>
      <c r="B23" s="121" t="s">
        <v>103</v>
      </c>
      <c r="C23" s="122" t="s">
        <v>104</v>
      </c>
      <c r="D23" s="123" t="s">
        <v>74</v>
      </c>
      <c r="E23" s="124">
        <v>22</v>
      </c>
      <c r="F23" s="141"/>
      <c r="G23" s="142">
        <f t="shared" si="6"/>
        <v>0</v>
      </c>
      <c r="O23" s="119">
        <v>2</v>
      </c>
      <c r="AA23" s="93">
        <v>12</v>
      </c>
      <c r="AB23" s="93">
        <v>0</v>
      </c>
      <c r="AC23" s="93">
        <v>14</v>
      </c>
      <c r="AZ23" s="93">
        <v>2</v>
      </c>
      <c r="BA23" s="93">
        <f t="shared" si="7"/>
        <v>0</v>
      </c>
      <c r="BB23" s="93">
        <f t="shared" si="8"/>
        <v>0</v>
      </c>
      <c r="BC23" s="93">
        <f t="shared" si="9"/>
        <v>0</v>
      </c>
      <c r="BD23" s="93">
        <f t="shared" si="10"/>
        <v>0</v>
      </c>
      <c r="BE23" s="93">
        <f t="shared" si="11"/>
        <v>0</v>
      </c>
      <c r="CZ23" s="93">
        <v>0.00028</v>
      </c>
    </row>
    <row r="24" spans="1:104" ht="12.75">
      <c r="A24" s="120">
        <v>15</v>
      </c>
      <c r="B24" s="121" t="s">
        <v>105</v>
      </c>
      <c r="C24" s="122" t="s">
        <v>106</v>
      </c>
      <c r="D24" s="123" t="s">
        <v>107</v>
      </c>
      <c r="E24" s="124">
        <v>1</v>
      </c>
      <c r="F24" s="141"/>
      <c r="G24" s="142">
        <f t="shared" si="6"/>
        <v>0</v>
      </c>
      <c r="O24" s="119">
        <v>2</v>
      </c>
      <c r="AA24" s="93">
        <v>12</v>
      </c>
      <c r="AB24" s="93">
        <v>0</v>
      </c>
      <c r="AC24" s="93">
        <v>15</v>
      </c>
      <c r="AZ24" s="93">
        <v>2</v>
      </c>
      <c r="BA24" s="93">
        <f t="shared" si="7"/>
        <v>0</v>
      </c>
      <c r="BB24" s="93">
        <f t="shared" si="8"/>
        <v>0</v>
      </c>
      <c r="BC24" s="93">
        <f t="shared" si="9"/>
        <v>0</v>
      </c>
      <c r="BD24" s="93">
        <f t="shared" si="10"/>
        <v>0</v>
      </c>
      <c r="BE24" s="93">
        <f t="shared" si="11"/>
        <v>0</v>
      </c>
      <c r="CZ24" s="93">
        <v>0.00148</v>
      </c>
    </row>
    <row r="25" spans="1:104" ht="12.75">
      <c r="A25" s="120">
        <v>16</v>
      </c>
      <c r="B25" s="121" t="s">
        <v>108</v>
      </c>
      <c r="C25" s="122" t="s">
        <v>109</v>
      </c>
      <c r="D25" s="123" t="s">
        <v>85</v>
      </c>
      <c r="E25" s="124">
        <v>6</v>
      </c>
      <c r="F25" s="141"/>
      <c r="G25" s="142">
        <f t="shared" si="6"/>
        <v>0</v>
      </c>
      <c r="O25" s="119">
        <v>2</v>
      </c>
      <c r="AA25" s="93">
        <v>12</v>
      </c>
      <c r="AB25" s="93">
        <v>0</v>
      </c>
      <c r="AC25" s="93">
        <v>16</v>
      </c>
      <c r="AZ25" s="93">
        <v>2</v>
      </c>
      <c r="BA25" s="93">
        <f t="shared" si="7"/>
        <v>0</v>
      </c>
      <c r="BB25" s="93">
        <f t="shared" si="8"/>
        <v>0</v>
      </c>
      <c r="BC25" s="93">
        <f t="shared" si="9"/>
        <v>0</v>
      </c>
      <c r="BD25" s="93">
        <f t="shared" si="10"/>
        <v>0</v>
      </c>
      <c r="BE25" s="93">
        <f t="shared" si="11"/>
        <v>0</v>
      </c>
      <c r="CZ25" s="93">
        <v>0.00063</v>
      </c>
    </row>
    <row r="26" spans="1:104" ht="12.75">
      <c r="A26" s="120">
        <v>17</v>
      </c>
      <c r="B26" s="121" t="s">
        <v>110</v>
      </c>
      <c r="C26" s="122" t="s">
        <v>111</v>
      </c>
      <c r="D26" s="123" t="s">
        <v>85</v>
      </c>
      <c r="E26" s="124">
        <v>6</v>
      </c>
      <c r="F26" s="141"/>
      <c r="G26" s="142">
        <f t="shared" si="6"/>
        <v>0</v>
      </c>
      <c r="O26" s="119">
        <v>2</v>
      </c>
      <c r="AA26" s="93">
        <v>12</v>
      </c>
      <c r="AB26" s="93">
        <v>0</v>
      </c>
      <c r="AC26" s="93">
        <v>17</v>
      </c>
      <c r="AZ26" s="93">
        <v>2</v>
      </c>
      <c r="BA26" s="93">
        <f t="shared" si="7"/>
        <v>0</v>
      </c>
      <c r="BB26" s="93">
        <f t="shared" si="8"/>
        <v>0</v>
      </c>
      <c r="BC26" s="93">
        <f t="shared" si="9"/>
        <v>0</v>
      </c>
      <c r="BD26" s="93">
        <f t="shared" si="10"/>
        <v>0</v>
      </c>
      <c r="BE26" s="93">
        <f t="shared" si="11"/>
        <v>0</v>
      </c>
      <c r="CZ26" s="93">
        <v>4E-05</v>
      </c>
    </row>
    <row r="27" spans="1:104" ht="12.75">
      <c r="A27" s="120">
        <v>18</v>
      </c>
      <c r="B27" s="121" t="s">
        <v>112</v>
      </c>
      <c r="C27" s="122" t="s">
        <v>113</v>
      </c>
      <c r="D27" s="123" t="s">
        <v>67</v>
      </c>
      <c r="E27" s="124">
        <v>6</v>
      </c>
      <c r="F27" s="141"/>
      <c r="G27" s="142">
        <f t="shared" si="6"/>
        <v>0</v>
      </c>
      <c r="O27" s="119">
        <v>2</v>
      </c>
      <c r="AA27" s="93">
        <v>12</v>
      </c>
      <c r="AB27" s="93">
        <v>0</v>
      </c>
      <c r="AC27" s="93">
        <v>18</v>
      </c>
      <c r="AZ27" s="93">
        <v>2</v>
      </c>
      <c r="BA27" s="93">
        <f t="shared" si="7"/>
        <v>0</v>
      </c>
      <c r="BB27" s="93">
        <f t="shared" si="8"/>
        <v>0</v>
      </c>
      <c r="BC27" s="93">
        <f t="shared" si="9"/>
        <v>0</v>
      </c>
      <c r="BD27" s="93">
        <f t="shared" si="10"/>
        <v>0</v>
      </c>
      <c r="BE27" s="93">
        <f t="shared" si="11"/>
        <v>0</v>
      </c>
      <c r="CZ27" s="93">
        <v>0</v>
      </c>
    </row>
    <row r="28" spans="1:104" ht="21">
      <c r="A28" s="120">
        <v>19</v>
      </c>
      <c r="B28" s="121" t="s">
        <v>114</v>
      </c>
      <c r="C28" s="122" t="s">
        <v>115</v>
      </c>
      <c r="D28" s="123" t="s">
        <v>67</v>
      </c>
      <c r="E28" s="124">
        <v>1</v>
      </c>
      <c r="F28" s="141"/>
      <c r="G28" s="142">
        <f t="shared" si="6"/>
        <v>0</v>
      </c>
      <c r="O28" s="119">
        <v>2</v>
      </c>
      <c r="AA28" s="93">
        <v>12</v>
      </c>
      <c r="AB28" s="93">
        <v>0</v>
      </c>
      <c r="AC28" s="93">
        <v>19</v>
      </c>
      <c r="AZ28" s="93">
        <v>2</v>
      </c>
      <c r="BA28" s="93">
        <f t="shared" si="7"/>
        <v>0</v>
      </c>
      <c r="BB28" s="93">
        <f t="shared" si="8"/>
        <v>0</v>
      </c>
      <c r="BC28" s="93">
        <f t="shared" si="9"/>
        <v>0</v>
      </c>
      <c r="BD28" s="93">
        <f t="shared" si="10"/>
        <v>0</v>
      </c>
      <c r="BE28" s="93">
        <f t="shared" si="11"/>
        <v>0</v>
      </c>
      <c r="CZ28" s="93">
        <v>0</v>
      </c>
    </row>
    <row r="29" spans="1:104" ht="12.75">
      <c r="A29" s="120">
        <v>20</v>
      </c>
      <c r="B29" s="121" t="s">
        <v>116</v>
      </c>
      <c r="C29" s="122" t="s">
        <v>117</v>
      </c>
      <c r="D29" s="123" t="s">
        <v>91</v>
      </c>
      <c r="E29" s="124">
        <v>1</v>
      </c>
      <c r="F29" s="141"/>
      <c r="G29" s="142">
        <f t="shared" si="6"/>
        <v>0</v>
      </c>
      <c r="O29" s="119">
        <v>2</v>
      </c>
      <c r="AA29" s="93">
        <v>12</v>
      </c>
      <c r="AB29" s="93">
        <v>0</v>
      </c>
      <c r="AC29" s="93">
        <v>20</v>
      </c>
      <c r="AZ29" s="93">
        <v>2</v>
      </c>
      <c r="BA29" s="93">
        <f t="shared" si="7"/>
        <v>0</v>
      </c>
      <c r="BB29" s="93">
        <f t="shared" si="8"/>
        <v>0</v>
      </c>
      <c r="BC29" s="93">
        <f t="shared" si="9"/>
        <v>0</v>
      </c>
      <c r="BD29" s="93">
        <f t="shared" si="10"/>
        <v>0</v>
      </c>
      <c r="BE29" s="93">
        <f t="shared" si="11"/>
        <v>0</v>
      </c>
      <c r="CZ29" s="93">
        <v>0</v>
      </c>
    </row>
    <row r="30" spans="1:104" ht="12.75">
      <c r="A30" s="120">
        <v>21</v>
      </c>
      <c r="B30" s="121" t="s">
        <v>118</v>
      </c>
      <c r="C30" s="122" t="s">
        <v>119</v>
      </c>
      <c r="D30" s="123" t="s">
        <v>74</v>
      </c>
      <c r="E30" s="124">
        <v>40</v>
      </c>
      <c r="F30" s="141"/>
      <c r="G30" s="142">
        <f t="shared" si="6"/>
        <v>0</v>
      </c>
      <c r="O30" s="119">
        <v>2</v>
      </c>
      <c r="AA30" s="93">
        <v>12</v>
      </c>
      <c r="AB30" s="93">
        <v>0</v>
      </c>
      <c r="AC30" s="93">
        <v>21</v>
      </c>
      <c r="AZ30" s="93">
        <v>2</v>
      </c>
      <c r="BA30" s="93">
        <f t="shared" si="7"/>
        <v>0</v>
      </c>
      <c r="BB30" s="93">
        <f t="shared" si="8"/>
        <v>0</v>
      </c>
      <c r="BC30" s="93">
        <f t="shared" si="9"/>
        <v>0</v>
      </c>
      <c r="BD30" s="93">
        <f t="shared" si="10"/>
        <v>0</v>
      </c>
      <c r="BE30" s="93">
        <f t="shared" si="11"/>
        <v>0</v>
      </c>
      <c r="CZ30" s="93">
        <v>0</v>
      </c>
    </row>
    <row r="31" spans="1:104" ht="12.75">
      <c r="A31" s="120">
        <v>22</v>
      </c>
      <c r="B31" s="121" t="s">
        <v>120</v>
      </c>
      <c r="C31" s="122" t="s">
        <v>121</v>
      </c>
      <c r="D31" s="123" t="s">
        <v>74</v>
      </c>
      <c r="E31" s="124">
        <v>40</v>
      </c>
      <c r="F31" s="141"/>
      <c r="G31" s="142">
        <f t="shared" si="6"/>
        <v>0</v>
      </c>
      <c r="O31" s="119">
        <v>2</v>
      </c>
      <c r="AA31" s="93">
        <v>12</v>
      </c>
      <c r="AB31" s="93">
        <v>0</v>
      </c>
      <c r="AC31" s="93">
        <v>22</v>
      </c>
      <c r="AZ31" s="93">
        <v>2</v>
      </c>
      <c r="BA31" s="93">
        <f t="shared" si="7"/>
        <v>0</v>
      </c>
      <c r="BB31" s="93">
        <f t="shared" si="8"/>
        <v>0</v>
      </c>
      <c r="BC31" s="93">
        <f t="shared" si="9"/>
        <v>0</v>
      </c>
      <c r="BD31" s="93">
        <f t="shared" si="10"/>
        <v>0</v>
      </c>
      <c r="BE31" s="93">
        <f t="shared" si="11"/>
        <v>0</v>
      </c>
      <c r="CZ31" s="93">
        <v>0</v>
      </c>
    </row>
    <row r="32" spans="1:104" ht="12.75">
      <c r="A32" s="120">
        <v>23</v>
      </c>
      <c r="B32" s="121" t="s">
        <v>122</v>
      </c>
      <c r="C32" s="122" t="s">
        <v>123</v>
      </c>
      <c r="D32" s="123" t="s">
        <v>67</v>
      </c>
      <c r="E32" s="124">
        <v>1</v>
      </c>
      <c r="F32" s="141"/>
      <c r="G32" s="142">
        <f t="shared" si="6"/>
        <v>0</v>
      </c>
      <c r="O32" s="119">
        <v>2</v>
      </c>
      <c r="AA32" s="93">
        <v>12</v>
      </c>
      <c r="AB32" s="93">
        <v>0</v>
      </c>
      <c r="AC32" s="93">
        <v>23</v>
      </c>
      <c r="AZ32" s="93">
        <v>2</v>
      </c>
      <c r="BA32" s="93">
        <f t="shared" si="7"/>
        <v>0</v>
      </c>
      <c r="BB32" s="93">
        <f t="shared" si="8"/>
        <v>0</v>
      </c>
      <c r="BC32" s="93">
        <f t="shared" si="9"/>
        <v>0</v>
      </c>
      <c r="BD32" s="93">
        <f t="shared" si="10"/>
        <v>0</v>
      </c>
      <c r="BE32" s="93">
        <f t="shared" si="11"/>
        <v>0</v>
      </c>
      <c r="CZ32" s="93">
        <v>0</v>
      </c>
    </row>
    <row r="33" spans="1:104" ht="12.75">
      <c r="A33" s="120">
        <v>24</v>
      </c>
      <c r="B33" s="121" t="s">
        <v>124</v>
      </c>
      <c r="C33" s="122" t="s">
        <v>125</v>
      </c>
      <c r="D33" s="123" t="s">
        <v>85</v>
      </c>
      <c r="E33" s="124">
        <v>1</v>
      </c>
      <c r="F33" s="141"/>
      <c r="G33" s="142">
        <f t="shared" si="6"/>
        <v>0</v>
      </c>
      <c r="O33" s="119">
        <v>2</v>
      </c>
      <c r="AA33" s="93">
        <v>12</v>
      </c>
      <c r="AB33" s="93">
        <v>0</v>
      </c>
      <c r="AC33" s="93">
        <v>24</v>
      </c>
      <c r="AZ33" s="93">
        <v>2</v>
      </c>
      <c r="BA33" s="93">
        <f t="shared" si="7"/>
        <v>0</v>
      </c>
      <c r="BB33" s="93">
        <f t="shared" si="8"/>
        <v>0</v>
      </c>
      <c r="BC33" s="93">
        <f t="shared" si="9"/>
        <v>0</v>
      </c>
      <c r="BD33" s="93">
        <f t="shared" si="10"/>
        <v>0</v>
      </c>
      <c r="BE33" s="93">
        <f t="shared" si="11"/>
        <v>0</v>
      </c>
      <c r="CZ33" s="93">
        <v>0.0002</v>
      </c>
    </row>
    <row r="34" spans="1:104" ht="12.75">
      <c r="A34" s="120">
        <v>25</v>
      </c>
      <c r="B34" s="121" t="s">
        <v>124</v>
      </c>
      <c r="C34" s="122" t="s">
        <v>126</v>
      </c>
      <c r="D34" s="123" t="s">
        <v>85</v>
      </c>
      <c r="E34" s="124">
        <v>1</v>
      </c>
      <c r="F34" s="141"/>
      <c r="G34" s="142">
        <f t="shared" si="6"/>
        <v>0</v>
      </c>
      <c r="O34" s="119">
        <v>2</v>
      </c>
      <c r="AA34" s="93">
        <v>12</v>
      </c>
      <c r="AB34" s="93">
        <v>0</v>
      </c>
      <c r="AC34" s="93">
        <v>25</v>
      </c>
      <c r="AZ34" s="93">
        <v>2</v>
      </c>
      <c r="BA34" s="93">
        <f t="shared" si="7"/>
        <v>0</v>
      </c>
      <c r="BB34" s="93">
        <f t="shared" si="8"/>
        <v>0</v>
      </c>
      <c r="BC34" s="93">
        <f t="shared" si="9"/>
        <v>0</v>
      </c>
      <c r="BD34" s="93">
        <f t="shared" si="10"/>
        <v>0</v>
      </c>
      <c r="BE34" s="93">
        <f t="shared" si="11"/>
        <v>0</v>
      </c>
      <c r="CZ34" s="93">
        <v>0.0002</v>
      </c>
    </row>
    <row r="35" spans="1:104" ht="12.75">
      <c r="A35" s="120">
        <v>26</v>
      </c>
      <c r="B35" s="121" t="s">
        <v>127</v>
      </c>
      <c r="C35" s="122" t="s">
        <v>128</v>
      </c>
      <c r="D35" s="123" t="s">
        <v>85</v>
      </c>
      <c r="E35" s="124">
        <v>2</v>
      </c>
      <c r="F35" s="141"/>
      <c r="G35" s="142">
        <f t="shared" si="6"/>
        <v>0</v>
      </c>
      <c r="O35" s="119">
        <v>2</v>
      </c>
      <c r="AA35" s="93">
        <v>12</v>
      </c>
      <c r="AB35" s="93">
        <v>0</v>
      </c>
      <c r="AC35" s="93">
        <v>26</v>
      </c>
      <c r="AZ35" s="93">
        <v>2</v>
      </c>
      <c r="BA35" s="93">
        <f t="shared" si="7"/>
        <v>0</v>
      </c>
      <c r="BB35" s="93">
        <f t="shared" si="8"/>
        <v>0</v>
      </c>
      <c r="BC35" s="93">
        <f t="shared" si="9"/>
        <v>0</v>
      </c>
      <c r="BD35" s="93">
        <f t="shared" si="10"/>
        <v>0</v>
      </c>
      <c r="BE35" s="93">
        <f t="shared" si="11"/>
        <v>0</v>
      </c>
      <c r="CZ35" s="93">
        <v>0.00032</v>
      </c>
    </row>
    <row r="36" spans="1:104" ht="12.75">
      <c r="A36" s="120">
        <v>27</v>
      </c>
      <c r="B36" s="121" t="s">
        <v>129</v>
      </c>
      <c r="C36" s="122" t="s">
        <v>130</v>
      </c>
      <c r="D36" s="123" t="s">
        <v>85</v>
      </c>
      <c r="E36" s="124">
        <v>1</v>
      </c>
      <c r="F36" s="141"/>
      <c r="G36" s="142">
        <f t="shared" si="6"/>
        <v>0</v>
      </c>
      <c r="O36" s="119">
        <v>2</v>
      </c>
      <c r="AA36" s="93">
        <v>12</v>
      </c>
      <c r="AB36" s="93">
        <v>0</v>
      </c>
      <c r="AC36" s="93">
        <v>27</v>
      </c>
      <c r="AZ36" s="93">
        <v>2</v>
      </c>
      <c r="BA36" s="93">
        <f t="shared" si="7"/>
        <v>0</v>
      </c>
      <c r="BB36" s="93">
        <f t="shared" si="8"/>
        <v>0</v>
      </c>
      <c r="BC36" s="93">
        <f t="shared" si="9"/>
        <v>0</v>
      </c>
      <c r="BD36" s="93">
        <f t="shared" si="10"/>
        <v>0</v>
      </c>
      <c r="BE36" s="93">
        <f t="shared" si="11"/>
        <v>0</v>
      </c>
      <c r="CZ36" s="93">
        <v>0</v>
      </c>
    </row>
    <row r="37" spans="1:104" ht="12.75">
      <c r="A37" s="120">
        <v>28</v>
      </c>
      <c r="B37" s="121" t="s">
        <v>131</v>
      </c>
      <c r="C37" s="122" t="s">
        <v>132</v>
      </c>
      <c r="D37" s="123" t="s">
        <v>85</v>
      </c>
      <c r="E37" s="124">
        <v>1</v>
      </c>
      <c r="F37" s="141"/>
      <c r="G37" s="142">
        <f t="shared" si="6"/>
        <v>0</v>
      </c>
      <c r="O37" s="119">
        <v>2</v>
      </c>
      <c r="AA37" s="93">
        <v>12</v>
      </c>
      <c r="AB37" s="93">
        <v>0</v>
      </c>
      <c r="AC37" s="93">
        <v>28</v>
      </c>
      <c r="AZ37" s="93">
        <v>2</v>
      </c>
      <c r="BA37" s="93">
        <f t="shared" si="7"/>
        <v>0</v>
      </c>
      <c r="BB37" s="93">
        <f t="shared" si="8"/>
        <v>0</v>
      </c>
      <c r="BC37" s="93">
        <f t="shared" si="9"/>
        <v>0</v>
      </c>
      <c r="BD37" s="93">
        <f t="shared" si="10"/>
        <v>0</v>
      </c>
      <c r="BE37" s="93">
        <f t="shared" si="11"/>
        <v>0</v>
      </c>
      <c r="CZ37" s="93">
        <v>0</v>
      </c>
    </row>
    <row r="38" spans="1:104" ht="12.75">
      <c r="A38" s="120">
        <v>29</v>
      </c>
      <c r="B38" s="121" t="s">
        <v>133</v>
      </c>
      <c r="C38" s="122" t="s">
        <v>134</v>
      </c>
      <c r="D38" s="123" t="s">
        <v>85</v>
      </c>
      <c r="E38" s="124">
        <v>1</v>
      </c>
      <c r="F38" s="141"/>
      <c r="G38" s="142">
        <f t="shared" si="6"/>
        <v>0</v>
      </c>
      <c r="O38" s="119">
        <v>2</v>
      </c>
      <c r="AA38" s="93">
        <v>12</v>
      </c>
      <c r="AB38" s="93">
        <v>1</v>
      </c>
      <c r="AC38" s="93">
        <v>29</v>
      </c>
      <c r="AZ38" s="93">
        <v>2</v>
      </c>
      <c r="BA38" s="93">
        <f t="shared" si="7"/>
        <v>0</v>
      </c>
      <c r="BB38" s="93">
        <f t="shared" si="8"/>
        <v>0</v>
      </c>
      <c r="BC38" s="93">
        <f t="shared" si="9"/>
        <v>0</v>
      </c>
      <c r="BD38" s="93">
        <f t="shared" si="10"/>
        <v>0</v>
      </c>
      <c r="BE38" s="93">
        <f t="shared" si="11"/>
        <v>0</v>
      </c>
      <c r="CZ38" s="93">
        <v>0.0024</v>
      </c>
    </row>
    <row r="39" spans="1:57" ht="12.75">
      <c r="A39" s="125"/>
      <c r="B39" s="126" t="s">
        <v>68</v>
      </c>
      <c r="C39" s="127" t="str">
        <f>CONCATENATE(B19," ",C19)</f>
        <v>722 Vnitřní vodovod</v>
      </c>
      <c r="D39" s="125"/>
      <c r="E39" s="128"/>
      <c r="F39" s="143"/>
      <c r="G39" s="144">
        <f>SUM(G19:G38)</f>
        <v>0</v>
      </c>
      <c r="O39" s="119">
        <v>4</v>
      </c>
      <c r="BA39" s="129">
        <f>SUM(BA19:BA38)</f>
        <v>0</v>
      </c>
      <c r="BB39" s="129">
        <f>SUM(BB19:BB38)</f>
        <v>0</v>
      </c>
      <c r="BC39" s="129">
        <f>SUM(BC19:BC38)</f>
        <v>0</v>
      </c>
      <c r="BD39" s="129">
        <f>SUM(BD19:BD38)</f>
        <v>0</v>
      </c>
      <c r="BE39" s="129">
        <f>SUM(BE19:BE38)</f>
        <v>0</v>
      </c>
    </row>
    <row r="40" spans="1:15" ht="12.75">
      <c r="A40" s="113" t="s">
        <v>65</v>
      </c>
      <c r="B40" s="114" t="s">
        <v>135</v>
      </c>
      <c r="C40" s="115" t="s">
        <v>136</v>
      </c>
      <c r="D40" s="116"/>
      <c r="E40" s="117"/>
      <c r="F40" s="139"/>
      <c r="G40" s="140"/>
      <c r="H40" s="118"/>
      <c r="I40" s="118"/>
      <c r="O40" s="119">
        <v>1</v>
      </c>
    </row>
    <row r="41" spans="1:104" ht="12.75">
      <c r="A41" s="120">
        <v>30</v>
      </c>
      <c r="B41" s="121" t="s">
        <v>137</v>
      </c>
      <c r="C41" s="122" t="s">
        <v>138</v>
      </c>
      <c r="D41" s="123" t="s">
        <v>139</v>
      </c>
      <c r="E41" s="124">
        <v>3</v>
      </c>
      <c r="F41" s="141"/>
      <c r="G41" s="142">
        <f aca="true" t="shared" si="12" ref="G41:G56">E41*F41</f>
        <v>0</v>
      </c>
      <c r="O41" s="119">
        <v>2</v>
      </c>
      <c r="AA41" s="93">
        <v>12</v>
      </c>
      <c r="AB41" s="93">
        <v>0</v>
      </c>
      <c r="AC41" s="93">
        <v>30</v>
      </c>
      <c r="AZ41" s="93">
        <v>2</v>
      </c>
      <c r="BA41" s="93">
        <f aca="true" t="shared" si="13" ref="BA41:BA56">IF(AZ41=1,G41,0)</f>
        <v>0</v>
      </c>
      <c r="BB41" s="93">
        <f aca="true" t="shared" si="14" ref="BB41:BB56">IF(AZ41=2,G41,0)</f>
        <v>0</v>
      </c>
      <c r="BC41" s="93">
        <f aca="true" t="shared" si="15" ref="BC41:BC56">IF(AZ41=3,G41,0)</f>
        <v>0</v>
      </c>
      <c r="BD41" s="93">
        <f aca="true" t="shared" si="16" ref="BD41:BD56">IF(AZ41=4,G41,0)</f>
        <v>0</v>
      </c>
      <c r="BE41" s="93">
        <f aca="true" t="shared" si="17" ref="BE41:BE56">IF(AZ41=5,G41,0)</f>
        <v>0</v>
      </c>
      <c r="CZ41" s="93">
        <v>0.01001</v>
      </c>
    </row>
    <row r="42" spans="1:104" ht="12.75">
      <c r="A42" s="120">
        <v>31</v>
      </c>
      <c r="B42" s="121" t="s">
        <v>140</v>
      </c>
      <c r="C42" s="122" t="s">
        <v>141</v>
      </c>
      <c r="D42" s="123" t="s">
        <v>139</v>
      </c>
      <c r="E42" s="124">
        <v>3</v>
      </c>
      <c r="F42" s="141"/>
      <c r="G42" s="142">
        <f t="shared" si="12"/>
        <v>0</v>
      </c>
      <c r="O42" s="119">
        <v>2</v>
      </c>
      <c r="AA42" s="93">
        <v>12</v>
      </c>
      <c r="AB42" s="93">
        <v>0</v>
      </c>
      <c r="AC42" s="93">
        <v>31</v>
      </c>
      <c r="AZ42" s="93">
        <v>2</v>
      </c>
      <c r="BA42" s="93">
        <f t="shared" si="13"/>
        <v>0</v>
      </c>
      <c r="BB42" s="93">
        <f t="shared" si="14"/>
        <v>0</v>
      </c>
      <c r="BC42" s="93">
        <f t="shared" si="15"/>
        <v>0</v>
      </c>
      <c r="BD42" s="93">
        <f t="shared" si="16"/>
        <v>0</v>
      </c>
      <c r="BE42" s="93">
        <f t="shared" si="17"/>
        <v>0</v>
      </c>
      <c r="CZ42" s="93">
        <v>0.00807</v>
      </c>
    </row>
    <row r="43" spans="1:104" ht="12.75">
      <c r="A43" s="120">
        <v>32</v>
      </c>
      <c r="B43" s="121" t="s">
        <v>142</v>
      </c>
      <c r="C43" s="122" t="s">
        <v>143</v>
      </c>
      <c r="D43" s="123" t="s">
        <v>139</v>
      </c>
      <c r="E43" s="124">
        <v>3</v>
      </c>
      <c r="F43" s="141"/>
      <c r="G43" s="142">
        <f t="shared" si="12"/>
        <v>0</v>
      </c>
      <c r="O43" s="119">
        <v>2</v>
      </c>
      <c r="AA43" s="93">
        <v>12</v>
      </c>
      <c r="AB43" s="93">
        <v>0</v>
      </c>
      <c r="AC43" s="93">
        <v>32</v>
      </c>
      <c r="AZ43" s="93">
        <v>2</v>
      </c>
      <c r="BA43" s="93">
        <f t="shared" si="13"/>
        <v>0</v>
      </c>
      <c r="BB43" s="93">
        <f t="shared" si="14"/>
        <v>0</v>
      </c>
      <c r="BC43" s="93">
        <f t="shared" si="15"/>
        <v>0</v>
      </c>
      <c r="BD43" s="93">
        <f t="shared" si="16"/>
        <v>0</v>
      </c>
      <c r="BE43" s="93">
        <f t="shared" si="17"/>
        <v>0</v>
      </c>
      <c r="CZ43" s="93">
        <v>7E-05</v>
      </c>
    </row>
    <row r="44" spans="1:104" ht="12.75">
      <c r="A44" s="120">
        <v>33</v>
      </c>
      <c r="B44" s="121" t="s">
        <v>144</v>
      </c>
      <c r="C44" s="122" t="s">
        <v>145</v>
      </c>
      <c r="D44" s="123" t="s">
        <v>139</v>
      </c>
      <c r="E44" s="124">
        <v>3</v>
      </c>
      <c r="F44" s="141"/>
      <c r="G44" s="142">
        <f t="shared" si="12"/>
        <v>0</v>
      </c>
      <c r="O44" s="119">
        <v>2</v>
      </c>
      <c r="AA44" s="93">
        <v>12</v>
      </c>
      <c r="AB44" s="93">
        <v>0</v>
      </c>
      <c r="AC44" s="93">
        <v>33</v>
      </c>
      <c r="AZ44" s="93">
        <v>2</v>
      </c>
      <c r="BA44" s="93">
        <f t="shared" si="13"/>
        <v>0</v>
      </c>
      <c r="BB44" s="93">
        <f t="shared" si="14"/>
        <v>0</v>
      </c>
      <c r="BC44" s="93">
        <f t="shared" si="15"/>
        <v>0</v>
      </c>
      <c r="BD44" s="93">
        <f t="shared" si="16"/>
        <v>0</v>
      </c>
      <c r="BE44" s="93">
        <f t="shared" si="17"/>
        <v>0</v>
      </c>
      <c r="CZ44" s="93">
        <v>0.00141</v>
      </c>
    </row>
    <row r="45" spans="1:104" ht="12.75">
      <c r="A45" s="120">
        <v>34</v>
      </c>
      <c r="B45" s="121" t="s">
        <v>146</v>
      </c>
      <c r="C45" s="122" t="s">
        <v>147</v>
      </c>
      <c r="D45" s="123" t="s">
        <v>139</v>
      </c>
      <c r="E45" s="124">
        <v>1</v>
      </c>
      <c r="F45" s="141"/>
      <c r="G45" s="142">
        <f t="shared" si="12"/>
        <v>0</v>
      </c>
      <c r="O45" s="119">
        <v>2</v>
      </c>
      <c r="AA45" s="93">
        <v>12</v>
      </c>
      <c r="AB45" s="93">
        <v>0</v>
      </c>
      <c r="AC45" s="93">
        <v>34</v>
      </c>
      <c r="AZ45" s="93">
        <v>2</v>
      </c>
      <c r="BA45" s="93">
        <f t="shared" si="13"/>
        <v>0</v>
      </c>
      <c r="BB45" s="93">
        <f t="shared" si="14"/>
        <v>0</v>
      </c>
      <c r="BC45" s="93">
        <f t="shared" si="15"/>
        <v>0</v>
      </c>
      <c r="BD45" s="93">
        <f t="shared" si="16"/>
        <v>0</v>
      </c>
      <c r="BE45" s="93">
        <f t="shared" si="17"/>
        <v>0</v>
      </c>
      <c r="CZ45" s="93">
        <v>0.01444</v>
      </c>
    </row>
    <row r="46" spans="1:104" ht="12.75">
      <c r="A46" s="120">
        <v>35</v>
      </c>
      <c r="B46" s="121" t="s">
        <v>148</v>
      </c>
      <c r="C46" s="122" t="s">
        <v>149</v>
      </c>
      <c r="D46" s="123" t="s">
        <v>67</v>
      </c>
      <c r="E46" s="124">
        <v>1</v>
      </c>
      <c r="F46" s="141"/>
      <c r="G46" s="142">
        <f t="shared" si="12"/>
        <v>0</v>
      </c>
      <c r="O46" s="119">
        <v>2</v>
      </c>
      <c r="AA46" s="93">
        <v>12</v>
      </c>
      <c r="AB46" s="93">
        <v>0</v>
      </c>
      <c r="AC46" s="93">
        <v>35</v>
      </c>
      <c r="AZ46" s="93">
        <v>2</v>
      </c>
      <c r="BA46" s="93">
        <f t="shared" si="13"/>
        <v>0</v>
      </c>
      <c r="BB46" s="93">
        <f t="shared" si="14"/>
        <v>0</v>
      </c>
      <c r="BC46" s="93">
        <f t="shared" si="15"/>
        <v>0</v>
      </c>
      <c r="BD46" s="93">
        <f t="shared" si="16"/>
        <v>0</v>
      </c>
      <c r="BE46" s="93">
        <f t="shared" si="17"/>
        <v>0</v>
      </c>
      <c r="CZ46" s="93">
        <v>0</v>
      </c>
    </row>
    <row r="47" spans="1:104" ht="12.75">
      <c r="A47" s="120">
        <v>36</v>
      </c>
      <c r="B47" s="121" t="s">
        <v>150</v>
      </c>
      <c r="C47" s="122" t="s">
        <v>151</v>
      </c>
      <c r="D47" s="123" t="s">
        <v>85</v>
      </c>
      <c r="E47" s="124">
        <v>1</v>
      </c>
      <c r="F47" s="141"/>
      <c r="G47" s="142">
        <f t="shared" si="12"/>
        <v>0</v>
      </c>
      <c r="O47" s="119">
        <v>2</v>
      </c>
      <c r="AA47" s="93">
        <v>12</v>
      </c>
      <c r="AB47" s="93">
        <v>0</v>
      </c>
      <c r="AC47" s="93">
        <v>36</v>
      </c>
      <c r="AZ47" s="93">
        <v>2</v>
      </c>
      <c r="BA47" s="93">
        <f t="shared" si="13"/>
        <v>0</v>
      </c>
      <c r="BB47" s="93">
        <f t="shared" si="14"/>
        <v>0</v>
      </c>
      <c r="BC47" s="93">
        <f t="shared" si="15"/>
        <v>0</v>
      </c>
      <c r="BD47" s="93">
        <f t="shared" si="16"/>
        <v>0</v>
      </c>
      <c r="BE47" s="93">
        <f t="shared" si="17"/>
        <v>0</v>
      </c>
      <c r="CZ47" s="93">
        <v>0.00379</v>
      </c>
    </row>
    <row r="48" spans="1:104" ht="12.75">
      <c r="A48" s="120">
        <v>37</v>
      </c>
      <c r="B48" s="121" t="s">
        <v>152</v>
      </c>
      <c r="C48" s="122" t="s">
        <v>153</v>
      </c>
      <c r="D48" s="123" t="s">
        <v>85</v>
      </c>
      <c r="E48" s="124">
        <v>3</v>
      </c>
      <c r="F48" s="141"/>
      <c r="G48" s="142">
        <f t="shared" si="12"/>
        <v>0</v>
      </c>
      <c r="O48" s="119">
        <v>2</v>
      </c>
      <c r="AA48" s="93">
        <v>12</v>
      </c>
      <c r="AB48" s="93">
        <v>0</v>
      </c>
      <c r="AC48" s="93">
        <v>37</v>
      </c>
      <c r="AZ48" s="93">
        <v>2</v>
      </c>
      <c r="BA48" s="93">
        <f t="shared" si="13"/>
        <v>0</v>
      </c>
      <c r="BB48" s="93">
        <f t="shared" si="14"/>
        <v>0</v>
      </c>
      <c r="BC48" s="93">
        <f t="shared" si="15"/>
        <v>0</v>
      </c>
      <c r="BD48" s="93">
        <f t="shared" si="16"/>
        <v>0</v>
      </c>
      <c r="BE48" s="93">
        <f t="shared" si="17"/>
        <v>0</v>
      </c>
      <c r="CZ48" s="93">
        <v>4E-05</v>
      </c>
    </row>
    <row r="49" spans="1:104" ht="12.75">
      <c r="A49" s="120">
        <v>38</v>
      </c>
      <c r="B49" s="121" t="s">
        <v>154</v>
      </c>
      <c r="C49" s="122" t="s">
        <v>155</v>
      </c>
      <c r="D49" s="123" t="s">
        <v>85</v>
      </c>
      <c r="E49" s="124">
        <v>3</v>
      </c>
      <c r="F49" s="141"/>
      <c r="G49" s="142">
        <f t="shared" si="12"/>
        <v>0</v>
      </c>
      <c r="O49" s="119">
        <v>2</v>
      </c>
      <c r="AA49" s="93">
        <v>12</v>
      </c>
      <c r="AB49" s="93">
        <v>0</v>
      </c>
      <c r="AC49" s="93">
        <v>38</v>
      </c>
      <c r="AZ49" s="93">
        <v>2</v>
      </c>
      <c r="BA49" s="93">
        <f t="shared" si="13"/>
        <v>0</v>
      </c>
      <c r="BB49" s="93">
        <f t="shared" si="14"/>
        <v>0</v>
      </c>
      <c r="BC49" s="93">
        <f t="shared" si="15"/>
        <v>0</v>
      </c>
      <c r="BD49" s="93">
        <f t="shared" si="16"/>
        <v>0</v>
      </c>
      <c r="BE49" s="93">
        <f t="shared" si="17"/>
        <v>0</v>
      </c>
      <c r="CZ49" s="93">
        <v>0.00085</v>
      </c>
    </row>
    <row r="50" spans="1:104" ht="12.75">
      <c r="A50" s="120">
        <v>39</v>
      </c>
      <c r="B50" s="121" t="s">
        <v>156</v>
      </c>
      <c r="C50" s="122" t="s">
        <v>157</v>
      </c>
      <c r="D50" s="123" t="s">
        <v>85</v>
      </c>
      <c r="E50" s="124">
        <v>1</v>
      </c>
      <c r="F50" s="141"/>
      <c r="G50" s="142">
        <f t="shared" si="12"/>
        <v>0</v>
      </c>
      <c r="O50" s="119">
        <v>2</v>
      </c>
      <c r="AA50" s="93">
        <v>12</v>
      </c>
      <c r="AB50" s="93">
        <v>0</v>
      </c>
      <c r="AC50" s="93">
        <v>39</v>
      </c>
      <c r="AZ50" s="93">
        <v>2</v>
      </c>
      <c r="BA50" s="93">
        <f t="shared" si="13"/>
        <v>0</v>
      </c>
      <c r="BB50" s="93">
        <f t="shared" si="14"/>
        <v>0</v>
      </c>
      <c r="BC50" s="93">
        <f t="shared" si="15"/>
        <v>0</v>
      </c>
      <c r="BD50" s="93">
        <f t="shared" si="16"/>
        <v>0</v>
      </c>
      <c r="BE50" s="93">
        <f t="shared" si="17"/>
        <v>0</v>
      </c>
      <c r="CZ50" s="93">
        <v>0.00152</v>
      </c>
    </row>
    <row r="51" spans="1:104" ht="12.75">
      <c r="A51" s="120">
        <v>40</v>
      </c>
      <c r="B51" s="121" t="s">
        <v>158</v>
      </c>
      <c r="C51" s="122" t="s">
        <v>159</v>
      </c>
      <c r="D51" s="123" t="s">
        <v>85</v>
      </c>
      <c r="E51" s="124">
        <v>5</v>
      </c>
      <c r="F51" s="141"/>
      <c r="G51" s="142">
        <f t="shared" si="12"/>
        <v>0</v>
      </c>
      <c r="O51" s="119">
        <v>2</v>
      </c>
      <c r="AA51" s="93">
        <v>12</v>
      </c>
      <c r="AB51" s="93">
        <v>0</v>
      </c>
      <c r="AC51" s="93">
        <v>40</v>
      </c>
      <c r="AZ51" s="93">
        <v>2</v>
      </c>
      <c r="BA51" s="93">
        <f t="shared" si="13"/>
        <v>0</v>
      </c>
      <c r="BB51" s="93">
        <f t="shared" si="14"/>
        <v>0</v>
      </c>
      <c r="BC51" s="93">
        <f t="shared" si="15"/>
        <v>0</v>
      </c>
      <c r="BD51" s="93">
        <f t="shared" si="16"/>
        <v>0</v>
      </c>
      <c r="BE51" s="93">
        <f t="shared" si="17"/>
        <v>0</v>
      </c>
      <c r="CZ51" s="93">
        <v>0.00014</v>
      </c>
    </row>
    <row r="52" spans="1:104" ht="12.75">
      <c r="A52" s="120">
        <v>41</v>
      </c>
      <c r="B52" s="121" t="s">
        <v>160</v>
      </c>
      <c r="C52" s="122" t="s">
        <v>161</v>
      </c>
      <c r="D52" s="123" t="s">
        <v>82</v>
      </c>
      <c r="E52" s="124">
        <v>2</v>
      </c>
      <c r="F52" s="141"/>
      <c r="G52" s="142">
        <f t="shared" si="12"/>
        <v>0</v>
      </c>
      <c r="O52" s="119">
        <v>2</v>
      </c>
      <c r="AA52" s="93">
        <v>12</v>
      </c>
      <c r="AB52" s="93">
        <v>0</v>
      </c>
      <c r="AC52" s="93">
        <v>41</v>
      </c>
      <c r="AZ52" s="93">
        <v>2</v>
      </c>
      <c r="BA52" s="93">
        <f t="shared" si="13"/>
        <v>0</v>
      </c>
      <c r="BB52" s="93">
        <f t="shared" si="14"/>
        <v>0</v>
      </c>
      <c r="BC52" s="93">
        <f t="shared" si="15"/>
        <v>0</v>
      </c>
      <c r="BD52" s="93">
        <f t="shared" si="16"/>
        <v>0</v>
      </c>
      <c r="BE52" s="93">
        <f t="shared" si="17"/>
        <v>0</v>
      </c>
      <c r="CZ52" s="93">
        <v>0</v>
      </c>
    </row>
    <row r="53" spans="1:104" ht="12.75">
      <c r="A53" s="120">
        <v>42</v>
      </c>
      <c r="B53" s="121" t="s">
        <v>162</v>
      </c>
      <c r="C53" s="122" t="s">
        <v>163</v>
      </c>
      <c r="D53" s="123" t="s">
        <v>85</v>
      </c>
      <c r="E53" s="124">
        <v>3</v>
      </c>
      <c r="F53" s="141"/>
      <c r="G53" s="142">
        <f t="shared" si="12"/>
        <v>0</v>
      </c>
      <c r="O53" s="119">
        <v>2</v>
      </c>
      <c r="AA53" s="93">
        <v>12</v>
      </c>
      <c r="AB53" s="93">
        <v>0</v>
      </c>
      <c r="AC53" s="93">
        <v>42</v>
      </c>
      <c r="AZ53" s="93">
        <v>2</v>
      </c>
      <c r="BA53" s="93">
        <f t="shared" si="13"/>
        <v>0</v>
      </c>
      <c r="BB53" s="93">
        <f t="shared" si="14"/>
        <v>0</v>
      </c>
      <c r="BC53" s="93">
        <f t="shared" si="15"/>
        <v>0</v>
      </c>
      <c r="BD53" s="93">
        <f t="shared" si="16"/>
        <v>0</v>
      </c>
      <c r="BE53" s="93">
        <f t="shared" si="17"/>
        <v>0</v>
      </c>
      <c r="CZ53" s="93">
        <v>0.00022</v>
      </c>
    </row>
    <row r="54" spans="1:104" ht="12.75">
      <c r="A54" s="120">
        <v>43</v>
      </c>
      <c r="B54" s="121" t="s">
        <v>162</v>
      </c>
      <c r="C54" s="122" t="s">
        <v>164</v>
      </c>
      <c r="D54" s="123" t="s">
        <v>85</v>
      </c>
      <c r="E54" s="124">
        <v>1</v>
      </c>
      <c r="F54" s="141"/>
      <c r="G54" s="142">
        <f t="shared" si="12"/>
        <v>0</v>
      </c>
      <c r="O54" s="119">
        <v>2</v>
      </c>
      <c r="AA54" s="93">
        <v>12</v>
      </c>
      <c r="AB54" s="93">
        <v>0</v>
      </c>
      <c r="AC54" s="93">
        <v>43</v>
      </c>
      <c r="AZ54" s="93">
        <v>2</v>
      </c>
      <c r="BA54" s="93">
        <f t="shared" si="13"/>
        <v>0</v>
      </c>
      <c r="BB54" s="93">
        <f t="shared" si="14"/>
        <v>0</v>
      </c>
      <c r="BC54" s="93">
        <f t="shared" si="15"/>
        <v>0</v>
      </c>
      <c r="BD54" s="93">
        <f t="shared" si="16"/>
        <v>0</v>
      </c>
      <c r="BE54" s="93">
        <f t="shared" si="17"/>
        <v>0</v>
      </c>
      <c r="CZ54" s="93">
        <v>0.00022</v>
      </c>
    </row>
    <row r="55" spans="1:104" ht="12.75">
      <c r="A55" s="120">
        <v>44</v>
      </c>
      <c r="B55" s="121" t="s">
        <v>165</v>
      </c>
      <c r="C55" s="122" t="s">
        <v>166</v>
      </c>
      <c r="D55" s="123" t="s">
        <v>85</v>
      </c>
      <c r="E55" s="124">
        <v>1</v>
      </c>
      <c r="F55" s="141"/>
      <c r="G55" s="142">
        <f t="shared" si="12"/>
        <v>0</v>
      </c>
      <c r="O55" s="119">
        <v>2</v>
      </c>
      <c r="AA55" s="93">
        <v>12</v>
      </c>
      <c r="AB55" s="93">
        <v>0</v>
      </c>
      <c r="AC55" s="93">
        <v>44</v>
      </c>
      <c r="AZ55" s="93">
        <v>2</v>
      </c>
      <c r="BA55" s="93">
        <f t="shared" si="13"/>
        <v>0</v>
      </c>
      <c r="BB55" s="93">
        <f t="shared" si="14"/>
        <v>0</v>
      </c>
      <c r="BC55" s="93">
        <f t="shared" si="15"/>
        <v>0</v>
      </c>
      <c r="BD55" s="93">
        <f t="shared" si="16"/>
        <v>0</v>
      </c>
      <c r="BE55" s="93">
        <f t="shared" si="17"/>
        <v>0</v>
      </c>
      <c r="CZ55" s="93">
        <v>0.00042</v>
      </c>
    </row>
    <row r="56" spans="1:104" ht="12.75">
      <c r="A56" s="120">
        <v>45</v>
      </c>
      <c r="B56" s="121" t="s">
        <v>167</v>
      </c>
      <c r="C56" s="122" t="s">
        <v>168</v>
      </c>
      <c r="D56" s="123" t="s">
        <v>139</v>
      </c>
      <c r="E56" s="124">
        <v>1</v>
      </c>
      <c r="F56" s="141"/>
      <c r="G56" s="142">
        <f t="shared" si="12"/>
        <v>0</v>
      </c>
      <c r="O56" s="119">
        <v>2</v>
      </c>
      <c r="AA56" s="93">
        <v>12</v>
      </c>
      <c r="AB56" s="93">
        <v>0</v>
      </c>
      <c r="AC56" s="93">
        <v>45</v>
      </c>
      <c r="AZ56" s="93">
        <v>2</v>
      </c>
      <c r="BA56" s="93">
        <f t="shared" si="13"/>
        <v>0</v>
      </c>
      <c r="BB56" s="93">
        <f t="shared" si="14"/>
        <v>0</v>
      </c>
      <c r="BC56" s="93">
        <f t="shared" si="15"/>
        <v>0</v>
      </c>
      <c r="BD56" s="93">
        <f t="shared" si="16"/>
        <v>0</v>
      </c>
      <c r="BE56" s="93">
        <f t="shared" si="17"/>
        <v>0</v>
      </c>
      <c r="CZ56" s="93">
        <v>0.10482</v>
      </c>
    </row>
    <row r="57" spans="1:57" ht="12.75">
      <c r="A57" s="125"/>
      <c r="B57" s="126" t="s">
        <v>68</v>
      </c>
      <c r="C57" s="127" t="str">
        <f>CONCATENATE(B40," ",C40)</f>
        <v>725 Zařizovací předměty</v>
      </c>
      <c r="D57" s="125"/>
      <c r="E57" s="128"/>
      <c r="F57" s="143"/>
      <c r="G57" s="144">
        <f>SUM(G40:G56)</f>
        <v>0</v>
      </c>
      <c r="O57" s="119">
        <v>4</v>
      </c>
      <c r="BA57" s="129">
        <f>SUM(BA40:BA56)</f>
        <v>0</v>
      </c>
      <c r="BB57" s="129">
        <f>SUM(BB40:BB56)</f>
        <v>0</v>
      </c>
      <c r="BC57" s="129">
        <f>SUM(BC40:BC56)</f>
        <v>0</v>
      </c>
      <c r="BD57" s="129">
        <f>SUM(BD40:BD56)</f>
        <v>0</v>
      </c>
      <c r="BE57" s="129">
        <f>SUM(BE40:BE56)</f>
        <v>0</v>
      </c>
    </row>
    <row r="58" spans="1:7" ht="12.75">
      <c r="A58" s="94"/>
      <c r="B58" s="94"/>
      <c r="C58" s="94"/>
      <c r="D58" s="94"/>
      <c r="E58" s="94"/>
      <c r="F58" s="94"/>
      <c r="G58" s="94"/>
    </row>
    <row r="59" ht="12.75">
      <c r="E59" s="93"/>
    </row>
    <row r="60" ht="12.75">
      <c r="E60" s="93"/>
    </row>
    <row r="61" ht="12.75">
      <c r="E61" s="93"/>
    </row>
    <row r="62" ht="12.75">
      <c r="E62" s="93"/>
    </row>
    <row r="63" ht="12.75">
      <c r="E63" s="93"/>
    </row>
    <row r="64" ht="12.75">
      <c r="E64" s="93"/>
    </row>
    <row r="65" ht="12.75">
      <c r="E65" s="93"/>
    </row>
    <row r="66" ht="12.75">
      <c r="E66" s="93"/>
    </row>
    <row r="67" ht="12.75">
      <c r="E67" s="93"/>
    </row>
    <row r="68" ht="12.75">
      <c r="E68" s="93"/>
    </row>
    <row r="69" ht="12.75">
      <c r="E69" s="93"/>
    </row>
    <row r="70" ht="12.75">
      <c r="E70" s="93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93"/>
    </row>
    <row r="76" ht="12.75">
      <c r="E76" s="93"/>
    </row>
    <row r="77" ht="12.75">
      <c r="E77" s="93"/>
    </row>
    <row r="78" ht="12.75">
      <c r="E78" s="93"/>
    </row>
    <row r="79" ht="12.75">
      <c r="E79" s="93"/>
    </row>
    <row r="80" ht="12.75">
      <c r="E80" s="93"/>
    </row>
    <row r="81" spans="1:7" ht="12.75">
      <c r="A81" s="130"/>
      <c r="B81" s="130"/>
      <c r="C81" s="130"/>
      <c r="D81" s="130"/>
      <c r="E81" s="130"/>
      <c r="F81" s="130"/>
      <c r="G81" s="130"/>
    </row>
    <row r="82" spans="1:7" ht="12.75">
      <c r="A82" s="130"/>
      <c r="B82" s="130"/>
      <c r="C82" s="130"/>
      <c r="D82" s="130"/>
      <c r="E82" s="130"/>
      <c r="F82" s="130"/>
      <c r="G82" s="130"/>
    </row>
    <row r="83" spans="1:7" ht="12.75">
      <c r="A83" s="130"/>
      <c r="B83" s="130"/>
      <c r="C83" s="130"/>
      <c r="D83" s="130"/>
      <c r="E83" s="130"/>
      <c r="F83" s="130"/>
      <c r="G83" s="130"/>
    </row>
    <row r="84" spans="1:7" ht="12.75">
      <c r="A84" s="130"/>
      <c r="B84" s="130"/>
      <c r="C84" s="130"/>
      <c r="D84" s="130"/>
      <c r="E84" s="130"/>
      <c r="F84" s="130"/>
      <c r="G84" s="130"/>
    </row>
    <row r="85" ht="12.75">
      <c r="E85" s="93"/>
    </row>
    <row r="86" ht="12.75">
      <c r="E86" s="93"/>
    </row>
    <row r="87" ht="12.75">
      <c r="E87" s="93"/>
    </row>
    <row r="88" ht="12.75">
      <c r="E88" s="93"/>
    </row>
    <row r="89" ht="12.75">
      <c r="E89" s="93"/>
    </row>
    <row r="90" ht="12.75">
      <c r="E90" s="93"/>
    </row>
    <row r="91" ht="12.75">
      <c r="E91" s="93"/>
    </row>
    <row r="92" ht="12.75">
      <c r="E92" s="93"/>
    </row>
    <row r="93" ht="12.75">
      <c r="E93" s="93"/>
    </row>
    <row r="94" ht="12.75">
      <c r="E94" s="93"/>
    </row>
    <row r="95" ht="12.75">
      <c r="E95" s="93"/>
    </row>
    <row r="96" ht="12.75">
      <c r="E96" s="93"/>
    </row>
    <row r="97" ht="12.75">
      <c r="E97" s="93"/>
    </row>
    <row r="98" ht="12.75">
      <c r="E98" s="93"/>
    </row>
    <row r="99" ht="12.75">
      <c r="E99" s="93"/>
    </row>
    <row r="100" ht="12.75">
      <c r="E100" s="93"/>
    </row>
    <row r="101" ht="12.75">
      <c r="E101" s="93"/>
    </row>
    <row r="102" ht="12.75">
      <c r="E102" s="93"/>
    </row>
    <row r="103" ht="12.75">
      <c r="E103" s="93"/>
    </row>
    <row r="104" ht="12.75">
      <c r="E104" s="93"/>
    </row>
    <row r="105" ht="12.75">
      <c r="E105" s="93"/>
    </row>
    <row r="106" ht="12.75">
      <c r="E106" s="93"/>
    </row>
    <row r="107" ht="12.75">
      <c r="E107" s="93"/>
    </row>
    <row r="108" ht="12.75">
      <c r="E108" s="93"/>
    </row>
    <row r="109" ht="12.75">
      <c r="E109" s="93"/>
    </row>
    <row r="110" ht="12.75">
      <c r="E110" s="93"/>
    </row>
    <row r="111" ht="12.75">
      <c r="E111" s="93"/>
    </row>
    <row r="112" ht="12.75">
      <c r="E112" s="93"/>
    </row>
    <row r="113" ht="12.75">
      <c r="E113" s="93"/>
    </row>
    <row r="114" ht="12.75">
      <c r="E114" s="93"/>
    </row>
    <row r="115" ht="12.75">
      <c r="E115" s="93"/>
    </row>
    <row r="116" spans="1:2" ht="12.75">
      <c r="A116" s="131"/>
      <c r="B116" s="131"/>
    </row>
    <row r="117" spans="1:7" ht="12.75">
      <c r="A117" s="130"/>
      <c r="B117" s="130"/>
      <c r="C117" s="133"/>
      <c r="D117" s="133"/>
      <c r="E117" s="134"/>
      <c r="F117" s="133"/>
      <c r="G117" s="135"/>
    </row>
    <row r="118" spans="1:7" ht="12.75">
      <c r="A118" s="136"/>
      <c r="B118" s="136"/>
      <c r="C118" s="130"/>
      <c r="D118" s="130"/>
      <c r="E118" s="137"/>
      <c r="F118" s="130"/>
      <c r="G118" s="130"/>
    </row>
    <row r="119" spans="1:7" ht="12.75">
      <c r="A119" s="130"/>
      <c r="B119" s="130"/>
      <c r="C119" s="130"/>
      <c r="D119" s="130"/>
      <c r="E119" s="137"/>
      <c r="F119" s="130"/>
      <c r="G119" s="130"/>
    </row>
    <row r="120" spans="1:7" ht="12.75">
      <c r="A120" s="130"/>
      <c r="B120" s="130"/>
      <c r="C120" s="130"/>
      <c r="D120" s="130"/>
      <c r="E120" s="137"/>
      <c r="F120" s="130"/>
      <c r="G120" s="130"/>
    </row>
    <row r="121" spans="1:7" ht="12.75">
      <c r="A121" s="130"/>
      <c r="B121" s="130"/>
      <c r="C121" s="130"/>
      <c r="D121" s="130"/>
      <c r="E121" s="137"/>
      <c r="F121" s="130"/>
      <c r="G121" s="130"/>
    </row>
    <row r="122" spans="1:7" ht="12.75">
      <c r="A122" s="130"/>
      <c r="B122" s="130"/>
      <c r="C122" s="130"/>
      <c r="D122" s="130"/>
      <c r="E122" s="137"/>
      <c r="F122" s="130"/>
      <c r="G122" s="130"/>
    </row>
    <row r="123" spans="1:7" ht="12.75">
      <c r="A123" s="130"/>
      <c r="B123" s="130"/>
      <c r="C123" s="130"/>
      <c r="D123" s="130"/>
      <c r="E123" s="137"/>
      <c r="F123" s="130"/>
      <c r="G123" s="130"/>
    </row>
    <row r="124" spans="1:7" ht="12.75">
      <c r="A124" s="130"/>
      <c r="B124" s="130"/>
      <c r="C124" s="130"/>
      <c r="D124" s="130"/>
      <c r="E124" s="137"/>
      <c r="F124" s="130"/>
      <c r="G124" s="130"/>
    </row>
    <row r="125" spans="1:7" ht="12.75">
      <c r="A125" s="130"/>
      <c r="B125" s="130"/>
      <c r="C125" s="130"/>
      <c r="D125" s="130"/>
      <c r="E125" s="137"/>
      <c r="F125" s="130"/>
      <c r="G125" s="130"/>
    </row>
    <row r="126" spans="1:7" ht="12.75">
      <c r="A126" s="130"/>
      <c r="B126" s="130"/>
      <c r="C126" s="130"/>
      <c r="D126" s="130"/>
      <c r="E126" s="137"/>
      <c r="F126" s="130"/>
      <c r="G126" s="130"/>
    </row>
    <row r="127" spans="1:7" ht="12.75">
      <c r="A127" s="130"/>
      <c r="B127" s="130"/>
      <c r="C127" s="130"/>
      <c r="D127" s="130"/>
      <c r="E127" s="137"/>
      <c r="F127" s="130"/>
      <c r="G127" s="130"/>
    </row>
    <row r="128" spans="1:7" ht="12.75">
      <c r="A128" s="130"/>
      <c r="B128" s="130"/>
      <c r="C128" s="130"/>
      <c r="D128" s="130"/>
      <c r="E128" s="137"/>
      <c r="F128" s="130"/>
      <c r="G128" s="130"/>
    </row>
    <row r="129" spans="1:7" ht="12.75">
      <c r="A129" s="130"/>
      <c r="B129" s="130"/>
      <c r="C129" s="130"/>
      <c r="D129" s="130"/>
      <c r="E129" s="137"/>
      <c r="F129" s="130"/>
      <c r="G129" s="130"/>
    </row>
    <row r="130" spans="1:7" ht="12.75">
      <c r="A130" s="130"/>
      <c r="B130" s="130"/>
      <c r="C130" s="130"/>
      <c r="D130" s="130"/>
      <c r="E130" s="137"/>
      <c r="F130" s="130"/>
      <c r="G130" s="130"/>
    </row>
  </sheetData>
  <sheetProtection algorithmName="SHA-512" hashValue="ZwxM0Sc2kLSOpMS2AJYOzhaGkLHoPPblnghI39D8PnaCmREJo/O0a2H0telDofj6eurEr0XBvZpji9gJuNmebw==" saltValue="UA0QwkooHbsBetOAxzsFR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hajekf</cp:lastModifiedBy>
  <dcterms:created xsi:type="dcterms:W3CDTF">2016-08-03T10:43:23Z</dcterms:created>
  <dcterms:modified xsi:type="dcterms:W3CDTF">2016-09-16T08:15:12Z</dcterms:modified>
  <cp:category/>
  <cp:version/>
  <cp:contentType/>
  <cp:contentStatus/>
</cp:coreProperties>
</file>